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betsy.rivera\Desktop\RESPALDO MAQUINA PAO\Cuadros para la página oficial del IJC\Lic. Silvia\FRACC V, INCISO N)\"/>
    </mc:Choice>
  </mc:AlternateContent>
  <xr:revisionPtr revIDLastSave="0" documentId="8_{71870D87-E9D1-425E-B264-BF92ED526981}" xr6:coauthVersionLast="47" xr6:coauthVersionMax="47" xr10:uidLastSave="{00000000-0000-0000-0000-000000000000}"/>
  <bookViews>
    <workbookView xWindow="-120" yWindow="-120" windowWidth="29040" windowHeight="15840" tabRatio="839" xr2:uid="{00000000-000D-0000-FFFF-FFFF00000000}"/>
  </bookViews>
  <sheets>
    <sheet name="Estado de situacion financiera" sheetId="54" r:id="rId1"/>
    <sheet name="Estado de actividades" sheetId="55" r:id="rId2"/>
    <sheet name="Origen y Aplicacón" sheetId="58" r:id="rId3"/>
    <sheet name="Clasificación COG" sheetId="50" r:id="rId4"/>
    <sheet name="Indicadores Resultados" sheetId="2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23Graph_DGráfico2" localSheetId="3" hidden="1">'[1]011'!#REF!</definedName>
    <definedName name="__123Graph_DGráfico2" hidden="1">'[2]011'!#REF!</definedName>
    <definedName name="_Fill" localSheetId="3" hidden="1">#REF!</definedName>
    <definedName name="_Fill" hidden="1">#REF!</definedName>
    <definedName name="_xlnm.Print_Area" localSheetId="3">'Clasificación COG'!$B$3:$I$86</definedName>
    <definedName name="_xlnm.Print_Area" localSheetId="1">'Estado de actividades'!$B$2:$G$78</definedName>
    <definedName name="_xlnm.Print_Area" localSheetId="0">'Estado de situacion financiera'!$B$2:$L$64</definedName>
    <definedName name="_xlnm.Print_Area" localSheetId="4">'Indicadores Resultados'!$C$2:$AD$94</definedName>
    <definedName name="_xlnm.Print_Area" localSheetId="2">'Origen y Aplicacón'!$B$2:$I$83</definedName>
    <definedName name="_xlnm.Database" localSheetId="3">#REF!</definedName>
    <definedName name="_xlnm.Database">#REF!</definedName>
    <definedName name="cata">'[3]CATALOGO 2003'!$A$1:$C$244</definedName>
    <definedName name="CATA_CG_X_PG" localSheetId="3">#REF!</definedName>
    <definedName name="CATA_CG_X_PG">#REF!</definedName>
    <definedName name="cata_cg_x_pg_08" localSheetId="3">#REF!</definedName>
    <definedName name="cata_cg_x_pg_08">#REF!</definedName>
    <definedName name="CATA_PRESUP_2009" localSheetId="3">'[4]CATALOGO PG X EJE GOB'!$A$7:$D$29</definedName>
    <definedName name="CATA_PRESUP_2009">'[5]CATALOGO PG X EJE GOB'!$A$7:$D$29</definedName>
    <definedName name="cata_x" localSheetId="3">#REF!</definedName>
    <definedName name="cata_x">#REF!</definedName>
    <definedName name="CATA_XX" localSheetId="3">#REF!</definedName>
    <definedName name="CATA_XX">#REF!</definedName>
    <definedName name="CATA2004" localSheetId="3">#REF!</definedName>
    <definedName name="CATA2004">#REF!</definedName>
    <definedName name="CATALOGO">'[3]CATALOGO 2003'!$A$1:$C$244</definedName>
    <definedName name="estruc">'[6]ESTR.FINANZAS 1999'!$A$15:$I$153</definedName>
    <definedName name="MEXICO" localSheetId="3">#REF!</definedName>
    <definedName name="MEXICO">#REF!</definedName>
    <definedName name="MEXICO_NUEVO_X" localSheetId="3">#REF!</definedName>
    <definedName name="MEXICO_NUEVO_X">#REF!</definedName>
    <definedName name="NUEVO_CATA" localSheetId="3">#REF!</definedName>
    <definedName name="NUEVO_CATA">#REF!</definedName>
    <definedName name="NVO_CATA" localSheetId="3">#REF!</definedName>
    <definedName name="NVO_CATA">#REF!</definedName>
    <definedName name="part">[7]CLASIFIC!$C$4:$D$267</definedName>
    <definedName name="PART00">'[8]nuevas part'!$C$1:$D$264</definedName>
    <definedName name="Payment_Needed">"Pago necesario"</definedName>
    <definedName name="PRESU_XX" localSheetId="3">#REF!</definedName>
    <definedName name="PRESU_XX">#REF!</definedName>
    <definedName name="PRESUP_2008" localSheetId="3">'[9]Presup x CG Y PG '!$A$7:$D$46</definedName>
    <definedName name="PRESUP_2008">'[10]Presup x CG Y PG '!$A$7:$D$46</definedName>
    <definedName name="PRESUP_X_PG_2006" localSheetId="3">'[11]Presup x CG Y PG '!$A$7:$D$46</definedName>
    <definedName name="PRESUP_X_PG_2006">'[12]Presup x CG Y PG '!$A$7:$D$46</definedName>
    <definedName name="PRESUP_X_PG_2007" localSheetId="3">'[13]Presup x CG Y PG '!$A$7:$D$46</definedName>
    <definedName name="PRESUP_X_PG_2007">'[14]Presup x CG Y PG '!$A$7:$D$46</definedName>
    <definedName name="PRESUPXCGYPG" localSheetId="3">#REF!</definedName>
    <definedName name="PRESUPXCGYPG">#REF!</definedName>
    <definedName name="prog">[15]programa!$A$8:$B$270</definedName>
    <definedName name="proy">[15]proyecto!$A$11:$B$47</definedName>
    <definedName name="Reimbursement">"Reembolso"</definedName>
    <definedName name="RES">[16]UR!$A$9:$C$47</definedName>
    <definedName name="SF">'[17]SF-01'!$F$18:$K$168</definedName>
    <definedName name="_xlnm.Print_Titles" localSheetId="3">'Clasificación COG'!$1:$11</definedName>
    <definedName name="_xlnm.Print_Titles" localSheetId="4">'Indicadores Resultados'!$10:$10</definedName>
    <definedName name="ur">[15]ur!$A$8:$F$33</definedName>
    <definedName name="X" localSheetId="3">#REF!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5" i="23" l="1"/>
  <c r="AD85" i="23" s="1"/>
  <c r="AC84" i="23"/>
  <c r="AD84" i="23" s="1"/>
  <c r="AC83" i="23"/>
  <c r="AD83" i="23" s="1"/>
  <c r="AC81" i="23"/>
  <c r="AD81" i="23" s="1"/>
  <c r="AC80" i="23"/>
  <c r="AD80" i="23" s="1"/>
  <c r="AC79" i="23"/>
  <c r="AD79" i="23" s="1"/>
  <c r="AC78" i="23"/>
  <c r="AD78" i="23" s="1"/>
  <c r="AC77" i="23"/>
  <c r="AD77" i="23" s="1"/>
  <c r="AC76" i="23"/>
  <c r="AD76" i="23" s="1"/>
  <c r="AC74" i="23"/>
  <c r="AC73" i="23"/>
  <c r="AD73" i="23" s="1"/>
  <c r="AC71" i="23"/>
  <c r="AD71" i="23" s="1"/>
  <c r="AC69" i="23"/>
  <c r="AD69" i="23" s="1"/>
  <c r="AC68" i="23"/>
  <c r="AC67" i="23"/>
  <c r="AD67" i="23" s="1"/>
  <c r="AC66" i="23"/>
  <c r="AD66" i="23" s="1"/>
  <c r="AC65" i="23"/>
  <c r="AD65" i="23" s="1"/>
  <c r="AC64" i="23"/>
  <c r="AD64" i="23" s="1"/>
  <c r="AC63" i="23"/>
  <c r="AD63" i="23" s="1"/>
  <c r="AC62" i="23"/>
  <c r="AD62" i="23" s="1"/>
  <c r="AC61" i="23"/>
  <c r="AD61" i="23" s="1"/>
  <c r="AC60" i="23"/>
  <c r="AD60" i="23" s="1"/>
  <c r="AC59" i="23"/>
  <c r="AD59" i="23" s="1"/>
  <c r="AC58" i="23"/>
  <c r="AD58" i="23" s="1"/>
  <c r="AC56" i="23"/>
  <c r="AD56" i="23" s="1"/>
  <c r="AC54" i="23"/>
  <c r="AD54" i="23" s="1"/>
  <c r="AC53" i="23"/>
  <c r="AD53" i="23" s="1"/>
  <c r="AC52" i="23"/>
  <c r="AD52" i="23" s="1"/>
  <c r="AC51" i="23"/>
  <c r="AD51" i="23" s="1"/>
  <c r="AC50" i="23"/>
  <c r="AD50" i="23" s="1"/>
  <c r="AC49" i="23"/>
  <c r="AD49" i="23" s="1"/>
  <c r="AC28" i="23"/>
  <c r="AD28" i="23" s="1"/>
  <c r="AC27" i="23"/>
  <c r="AD27" i="23" s="1"/>
  <c r="AC26" i="23"/>
  <c r="AC25" i="23"/>
  <c r="AD25" i="23" s="1"/>
  <c r="AC23" i="23"/>
  <c r="AD23" i="23" s="1"/>
  <c r="AC22" i="23"/>
  <c r="AD22" i="23" s="1"/>
  <c r="AC21" i="23"/>
  <c r="AC29" i="23"/>
  <c r="AD29" i="23" s="1"/>
  <c r="AC30" i="23"/>
  <c r="AD30" i="23" s="1"/>
  <c r="AC31" i="23"/>
  <c r="AD31" i="23" s="1"/>
  <c r="AC32" i="23"/>
  <c r="AD32" i="23" s="1"/>
  <c r="AC33" i="23"/>
  <c r="AD33" i="23" s="1"/>
  <c r="AC34" i="23"/>
  <c r="AD34" i="23" s="1"/>
  <c r="AC35" i="23"/>
  <c r="AC20" i="23"/>
  <c r="AC19" i="23"/>
  <c r="AD19" i="23" s="1"/>
  <c r="AC18" i="23"/>
  <c r="AD18" i="23" s="1"/>
  <c r="AC17" i="23"/>
  <c r="AD17" i="23" s="1"/>
  <c r="AC16" i="23"/>
  <c r="AD16" i="23" s="1"/>
  <c r="AC15" i="23"/>
  <c r="AD15" i="23" s="1"/>
  <c r="AB82" i="23"/>
  <c r="AA82" i="23"/>
  <c r="Z82" i="23"/>
  <c r="W82" i="23"/>
  <c r="V82" i="23"/>
  <c r="U82" i="23"/>
  <c r="S82" i="23"/>
  <c r="Q82" i="23"/>
  <c r="L82" i="23"/>
  <c r="AA75" i="23"/>
  <c r="AA72" i="23" s="1"/>
  <c r="S75" i="23"/>
  <c r="AD74" i="23"/>
  <c r="AB72" i="23"/>
  <c r="Z72" i="23"/>
  <c r="Y72" i="23"/>
  <c r="X72" i="23"/>
  <c r="W72" i="23"/>
  <c r="V72" i="23"/>
  <c r="U72" i="23"/>
  <c r="T72" i="23"/>
  <c r="Q72" i="23"/>
  <c r="L72" i="23"/>
  <c r="S70" i="23"/>
  <c r="AC70" i="23" s="1"/>
  <c r="AD68" i="23"/>
  <c r="AB57" i="23"/>
  <c r="AA57" i="23"/>
  <c r="Z57" i="23"/>
  <c r="L57" i="23"/>
  <c r="V55" i="23"/>
  <c r="V48" i="23" s="1"/>
  <c r="R55" i="23"/>
  <c r="AB48" i="23"/>
  <c r="Z48" i="23"/>
  <c r="Y48" i="23"/>
  <c r="X48" i="23"/>
  <c r="W48" i="23"/>
  <c r="U48" i="23"/>
  <c r="T48" i="23"/>
  <c r="R48" i="23"/>
  <c r="Q48" i="23"/>
  <c r="L48" i="23"/>
  <c r="AD47" i="23"/>
  <c r="AD46" i="23"/>
  <c r="AD26" i="23"/>
  <c r="AA24" i="23"/>
  <c r="Z24" i="23"/>
  <c r="Y24" i="23"/>
  <c r="X24" i="23"/>
  <c r="V24" i="23"/>
  <c r="U24" i="23"/>
  <c r="T24" i="23"/>
  <c r="R24" i="23"/>
  <c r="Q24" i="23"/>
  <c r="L24" i="23"/>
  <c r="AD20" i="23"/>
  <c r="Y14" i="23"/>
  <c r="X14" i="23"/>
  <c r="W14" i="23"/>
  <c r="V14" i="23"/>
  <c r="U14" i="23"/>
  <c r="T14" i="23"/>
  <c r="S14" i="23"/>
  <c r="R14" i="23"/>
  <c r="Q14" i="23"/>
  <c r="L14" i="23"/>
  <c r="AB13" i="23"/>
  <c r="AA13" i="23"/>
  <c r="Z13" i="23"/>
  <c r="AD12" i="23"/>
  <c r="AD11" i="23"/>
  <c r="AC55" i="23" l="1"/>
  <c r="AC72" i="23"/>
  <c r="AD72" i="23" s="1"/>
  <c r="AC82" i="23"/>
  <c r="AD82" i="23" s="1"/>
  <c r="AC75" i="23"/>
  <c r="AC57" i="23"/>
  <c r="AD57" i="23" s="1"/>
  <c r="AC48" i="23"/>
  <c r="AD48" i="23" s="1"/>
  <c r="AD70" i="23"/>
  <c r="AC13" i="23"/>
  <c r="AD13" i="23" s="1"/>
  <c r="AD21" i="23"/>
  <c r="AD55" i="23"/>
  <c r="AC14" i="23"/>
  <c r="AD14" i="23" s="1"/>
  <c r="AD75" i="23"/>
  <c r="AC24" i="23"/>
  <c r="AD24" i="23" s="1"/>
  <c r="H66" i="58" l="1"/>
  <c r="G66" i="58"/>
  <c r="H60" i="58"/>
  <c r="G60" i="58"/>
  <c r="H51" i="58"/>
  <c r="G51" i="58"/>
  <c r="H46" i="58"/>
  <c r="G46" i="58"/>
  <c r="H56" i="58" l="1"/>
  <c r="H72" i="58"/>
  <c r="G56" i="58"/>
  <c r="G72" i="58"/>
  <c r="E50" i="55" l="1"/>
  <c r="H25" i="58" l="1"/>
  <c r="H13" i="58"/>
  <c r="F70" i="55"/>
  <c r="E70" i="55"/>
  <c r="F62" i="55"/>
  <c r="E62" i="55"/>
  <c r="F55" i="55"/>
  <c r="E55" i="55"/>
  <c r="F50" i="55"/>
  <c r="F24" i="55"/>
  <c r="E24" i="55"/>
  <c r="F20" i="55"/>
  <c r="E20" i="55"/>
  <c r="F39" i="55"/>
  <c r="E39" i="55"/>
  <c r="F34" i="55"/>
  <c r="E34" i="55"/>
  <c r="F11" i="55"/>
  <c r="E11" i="55"/>
  <c r="K41" i="54"/>
  <c r="J41" i="54"/>
  <c r="F38" i="54"/>
  <c r="E38" i="54"/>
  <c r="K35" i="54"/>
  <c r="J35" i="54"/>
  <c r="K24" i="54"/>
  <c r="J24" i="54"/>
  <c r="F23" i="54"/>
  <c r="E23" i="54"/>
  <c r="E31" i="55" l="1"/>
  <c r="F73" i="55"/>
  <c r="E40" i="54"/>
  <c r="K37" i="54"/>
  <c r="F40" i="54"/>
  <c r="F31" i="55"/>
  <c r="E73" i="55"/>
  <c r="H43" i="58"/>
  <c r="H74" i="58" s="1"/>
  <c r="H77" i="58" s="1"/>
  <c r="G13" i="58"/>
  <c r="G25" i="58"/>
  <c r="J37" i="54"/>
  <c r="E75" i="55" l="1"/>
  <c r="J49" i="54" s="1"/>
  <c r="F75" i="55"/>
  <c r="K49" i="54" s="1"/>
  <c r="G43" i="58"/>
  <c r="G74" i="58" s="1"/>
  <c r="G77" i="58" s="1"/>
  <c r="J47" i="54" l="1"/>
  <c r="J60" i="54" s="1"/>
  <c r="J62" i="54" s="1"/>
  <c r="K47" i="54"/>
  <c r="K60" i="54" s="1"/>
  <c r="K62" i="54" s="1"/>
  <c r="F83" i="50" l="1"/>
  <c r="I83" i="50" s="1"/>
  <c r="F82" i="50"/>
  <c r="I82" i="50" s="1"/>
  <c r="F81" i="50"/>
  <c r="I81" i="50" s="1"/>
  <c r="F80" i="50"/>
  <c r="I80" i="50" s="1"/>
  <c r="F79" i="50"/>
  <c r="I79" i="50" s="1"/>
  <c r="F78" i="50"/>
  <c r="I78" i="50" s="1"/>
  <c r="F77" i="50"/>
  <c r="I77" i="50" s="1"/>
  <c r="H76" i="50"/>
  <c r="G76" i="50"/>
  <c r="E76" i="50"/>
  <c r="D76" i="50"/>
  <c r="F75" i="50"/>
  <c r="I75" i="50" s="1"/>
  <c r="F74" i="50"/>
  <c r="I74" i="50" s="1"/>
  <c r="F73" i="50"/>
  <c r="I73" i="50" s="1"/>
  <c r="H72" i="50"/>
  <c r="G72" i="50"/>
  <c r="E72" i="50"/>
  <c r="D72" i="50"/>
  <c r="I71" i="50"/>
  <c r="I70" i="50"/>
  <c r="I69" i="50"/>
  <c r="I68" i="50"/>
  <c r="I67" i="50"/>
  <c r="I66" i="50"/>
  <c r="I65" i="50"/>
  <c r="H64" i="50"/>
  <c r="G64" i="50"/>
  <c r="E64" i="50"/>
  <c r="D64" i="50"/>
  <c r="I63" i="50"/>
  <c r="I62" i="50"/>
  <c r="I61" i="50"/>
  <c r="H60" i="50"/>
  <c r="G60" i="50"/>
  <c r="E60" i="50"/>
  <c r="D60" i="50"/>
  <c r="H50" i="50"/>
  <c r="G50" i="50"/>
  <c r="E50" i="50"/>
  <c r="D50" i="50"/>
  <c r="G40" i="50"/>
  <c r="I48" i="50"/>
  <c r="I47" i="50"/>
  <c r="I46" i="50"/>
  <c r="I45" i="50"/>
  <c r="I44" i="50"/>
  <c r="I43" i="50"/>
  <c r="I42" i="50"/>
  <c r="I41" i="50"/>
  <c r="H40" i="50"/>
  <c r="E40" i="50"/>
  <c r="D40" i="50"/>
  <c r="H30" i="50"/>
  <c r="G30" i="50"/>
  <c r="E30" i="50"/>
  <c r="D30" i="50"/>
  <c r="H20" i="50"/>
  <c r="G20" i="50"/>
  <c r="E20" i="50"/>
  <c r="D20" i="50"/>
  <c r="H12" i="50"/>
  <c r="G12" i="50"/>
  <c r="E12" i="50"/>
  <c r="D12" i="50"/>
  <c r="I60" i="50" l="1"/>
  <c r="I12" i="50"/>
  <c r="I49" i="50"/>
  <c r="I40" i="50" s="1"/>
  <c r="F76" i="50"/>
  <c r="I76" i="50"/>
  <c r="F72" i="50"/>
  <c r="I72" i="50"/>
  <c r="F64" i="50"/>
  <c r="I64" i="50"/>
  <c r="F60" i="50"/>
  <c r="F50" i="50"/>
  <c r="I50" i="50"/>
  <c r="F40" i="50"/>
  <c r="F30" i="50"/>
  <c r="I30" i="50"/>
  <c r="F20" i="50"/>
  <c r="I20" i="50"/>
  <c r="F12" i="50"/>
  <c r="E84" i="50" l="1"/>
  <c r="D84" i="50" l="1"/>
  <c r="G84" i="50"/>
  <c r="H84" i="50"/>
  <c r="F84" i="50" l="1"/>
  <c r="I84" i="50"/>
</calcChain>
</file>

<file path=xl/sharedStrings.xml><?xml version="1.0" encoding="utf-8"?>
<sst xmlns="http://schemas.openxmlformats.org/spreadsheetml/2006/main" count="1148" uniqueCount="659">
  <si>
    <t>Activos Intangibles</t>
  </si>
  <si>
    <t>Aportaciones</t>
  </si>
  <si>
    <t>Concepto</t>
  </si>
  <si>
    <t>Impuestos</t>
  </si>
  <si>
    <t>Materiales y Suministros</t>
  </si>
  <si>
    <t>Contribuciones de Mejoras</t>
  </si>
  <si>
    <t>Servicios Generales</t>
  </si>
  <si>
    <t>Derechos</t>
  </si>
  <si>
    <t>Transferencias, Asignaciones, Subsidios y Otras Ayudas</t>
  </si>
  <si>
    <t>Transferencias Internas y Asignaciones al Sector Público</t>
  </si>
  <si>
    <t>Transferencias al Resto del Sector Público</t>
  </si>
  <si>
    <t>Subsidios y Subvenciones</t>
  </si>
  <si>
    <t>Ayudas Sociales</t>
  </si>
  <si>
    <t>Pensiones y Jubilaciones</t>
  </si>
  <si>
    <t>Participaciones y Aportaciones</t>
  </si>
  <si>
    <t>Transferencias a la Seguridad Social</t>
  </si>
  <si>
    <t>Donativos</t>
  </si>
  <si>
    <t>Transferencias al Exterior</t>
  </si>
  <si>
    <t>Participaciones</t>
  </si>
  <si>
    <t>Convenios</t>
  </si>
  <si>
    <t>Intereses de la Deuda Pública</t>
  </si>
  <si>
    <t>Comisiones de la Deuda Pública</t>
  </si>
  <si>
    <t>Gastos de la Deuda Pública</t>
  </si>
  <si>
    <t>Costo por Coberturas</t>
  </si>
  <si>
    <t>Apoyos Financieros</t>
  </si>
  <si>
    <t>Inversión Pública</t>
  </si>
  <si>
    <t>Cuotas y Aportaciones de Seguridad Social</t>
  </si>
  <si>
    <t>Servicios Personales</t>
  </si>
  <si>
    <t>Endeudamiento Neto</t>
  </si>
  <si>
    <t>Modificado</t>
  </si>
  <si>
    <t>Devengado</t>
  </si>
  <si>
    <t>Productos</t>
  </si>
  <si>
    <t>Aprovechamientos</t>
  </si>
  <si>
    <t>Estado Analítico del Ejercicio del Presupuesto de Egresos</t>
  </si>
  <si>
    <t>Egresos</t>
  </si>
  <si>
    <t>Subejercicio</t>
  </si>
  <si>
    <t>Aprobado</t>
  </si>
  <si>
    <t>Ampliaciones/ (Reducciones)</t>
  </si>
  <si>
    <t>Pagado</t>
  </si>
  <si>
    <t>3 = (1 + 2 )</t>
  </si>
  <si>
    <t>6 = ( 3 - 4 )</t>
  </si>
  <si>
    <t>Total del Gasto</t>
  </si>
  <si>
    <t>Clasificación por Objeto del Gasto (Capítulo y Concepto)</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</si>
  <si>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</si>
  <si>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</si>
  <si>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</si>
  <si>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</si>
  <si>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</si>
  <si>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</si>
  <si>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</si>
  <si>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</si>
  <si>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</si>
  <si>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</si>
  <si>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</si>
  <si>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</si>
  <si>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</si>
  <si>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</si>
  <si>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</si>
  <si>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</si>
  <si>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</si>
  <si>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</si>
  <si>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</si>
  <si>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</si>
  <si>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</si>
  <si>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</si>
  <si>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</si>
  <si>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</si>
  <si>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</si>
  <si>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</si>
  <si>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</si>
  <si>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</si>
  <si>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</si>
  <si>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</si>
  <si>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</si>
  <si>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</si>
  <si>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</si>
  <si>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</si>
  <si>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</si>
  <si>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</si>
  <si>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</si>
  <si>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</si>
  <si>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</si>
  <si>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</si>
  <si>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</si>
  <si>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</si>
  <si>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</si>
  <si>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</si>
  <si>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</si>
  <si>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</si>
  <si>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</si>
  <si>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</si>
  <si>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</si>
  <si>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Fin</t>
  </si>
  <si>
    <t>Anual</t>
  </si>
  <si>
    <t>Propósito</t>
  </si>
  <si>
    <t>Porcentaje</t>
  </si>
  <si>
    <t xml:space="preserve">       Estado de Situación Financiera</t>
  </si>
  <si>
    <t xml:space="preserve">       (Pesos)</t>
  </si>
  <si>
    <t>CONCEPTO</t>
  </si>
  <si>
    <t>Año</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</si>
  <si>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</si>
  <si>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</si>
  <si>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</si>
  <si>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</si>
  <si>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</si>
  <si>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</si>
  <si>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</si>
  <si>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</si>
  <si>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</si>
  <si>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</si>
  <si>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</si>
  <si>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</si>
  <si>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</si>
  <si>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</si>
  <si>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</si>
  <si>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</si>
  <si>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</si>
  <si>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</si>
  <si>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</si>
  <si>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</si>
  <si>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</si>
  <si>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</si>
  <si>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</si>
  <si>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</si>
  <si>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</si>
  <si>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</si>
  <si>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</si>
  <si>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</si>
  <si>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</si>
  <si>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</si>
  <si>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</si>
  <si>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</si>
  <si>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</si>
  <si>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</si>
  <si>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</si>
  <si>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</si>
  <si>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</si>
  <si>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</si>
  <si>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</si>
  <si>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Total de  Activos  No Circulantes</t>
  </si>
  <si>
    <t>HACIENDA PÚBLICA/ PATRIMONIO</t>
  </si>
  <si>
    <t>TOTAL DEL  ACTIVO</t>
  </si>
  <si>
    <t>Hacienda Pública/Patrimonio Contribuido</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</si>
  <si>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</si>
  <si>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</si>
  <si>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</si>
  <si>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</si>
  <si>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</si>
  <si>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</si>
  <si>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</si>
  <si>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</si>
  <si>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Exceso o Insuficiencia en la Actualización de la Hacienda Publica/Patrimonio</t>
  </si>
  <si>
    <t>Resultado por Posición Monetaria</t>
  </si>
  <si>
    <t>Resultado por Tenencia de Activos no Monetarios</t>
  </si>
  <si>
    <t>Total Hacienda Pública/ Patrimonio</t>
  </si>
  <si>
    <t>TOTAL DEL  PASIVO Y HACIENDA PÚBLICA / PATRIMONIO</t>
  </si>
  <si>
    <t>Bajo protesta de decir verdad declaramos que los Estados Financieros y sus Notas son razonablemente correctos y responsabilidad del emisor.</t>
  </si>
  <si>
    <t>Estado de Actividades</t>
  </si>
  <si>
    <t>(Pesos)</t>
  </si>
  <si>
    <t>INGRESOS Y OTROS BENEFICIOS</t>
  </si>
  <si>
    <t>GASTOS Y OTRAS PÉRDIDAS</t>
  </si>
  <si>
    <t>Ingresos de la Gestión</t>
  </si>
  <si>
    <t>Gastos de  Funcionamiento</t>
  </si>
  <si>
    <t xml:space="preserve">Servicios Personales  </t>
  </si>
  <si>
    <t xml:space="preserve">Cuotas y Aportaciones de Seguridad Social </t>
  </si>
  <si>
    <t>Ingresos por Venta de Bienes y Servicios</t>
  </si>
  <si>
    <t>Transferencias a Fideicomisos, Mandatos y Contratos Análogos</t>
  </si>
  <si>
    <t>Otros Ingresos y Beneficios</t>
  </si>
  <si>
    <t xml:space="preserve">Ingresos Financieros  </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</si>
  <si>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</si>
  <si>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</si>
  <si>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</si>
  <si>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</si>
  <si>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</si>
  <si>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Intereses, Comisiones y Otros Gastos de la Deuda Pública</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</si>
  <si>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</si>
  <si>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</si>
  <si>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</si>
  <si>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</si>
  <si>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</si>
  <si>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</si>
  <si>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</si>
  <si>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 xml:space="preserve">Inversión Pública no Capitalizable </t>
  </si>
  <si>
    <t>Total de Gastos y Otras Pérdidas</t>
  </si>
  <si>
    <t>Resultados del Ejercicio  (Ahorro/Desahorro)</t>
  </si>
  <si>
    <t xml:space="preserve">Aportaciones </t>
  </si>
  <si>
    <t>Origen</t>
  </si>
  <si>
    <t>Aplicación</t>
  </si>
  <si>
    <t>Flujos de Efectivo de las Actividades de Operación</t>
  </si>
  <si>
    <t xml:space="preserve">Flujos de Efectivo de las Actividades de Inversión </t>
  </si>
  <si>
    <t>Contribuciones de mejoras</t>
  </si>
  <si>
    <t>Otros Origenes de Operación</t>
  </si>
  <si>
    <t>Flujos Netos de Efectivo por Actividades de Inversión</t>
  </si>
  <si>
    <t>Flujo de Efectivo de las Actividades de Financiamiento</t>
  </si>
  <si>
    <t xml:space="preserve">   Interno</t>
  </si>
  <si>
    <t>Transferencias al resto del Sector Público</t>
  </si>
  <si>
    <t xml:space="preserve">   Externo</t>
  </si>
  <si>
    <t xml:space="preserve">Subsidios y Subvenciones </t>
  </si>
  <si>
    <t>Servicios de la Deuda</t>
  </si>
  <si>
    <t xml:space="preserve">Participaciones </t>
  </si>
  <si>
    <t>Otros Aplicaciones de Operación</t>
  </si>
  <si>
    <t>Flujos netos de Efectivo por Actividades de Financiamiento</t>
  </si>
  <si>
    <t>Flujos Netos de Efectivo por Actividades de Operación</t>
  </si>
  <si>
    <t xml:space="preserve">Incremento/Disminución Neta en el Efectivo y Equivalentes al Efectivo </t>
  </si>
  <si>
    <t>Efectivo y Equivalentes al Efectivo al inicio del Ejercicio</t>
  </si>
  <si>
    <t>Efectivo y Equivalentes al Efectivo al final del Ejercicio</t>
  </si>
  <si>
    <t>Bienvenido | Gobierno del Estado de Jalisco</t>
  </si>
  <si>
    <t>Actividad</t>
  </si>
  <si>
    <t xml:space="preserve">Anual </t>
  </si>
  <si>
    <t>Directora de Planeación Institucional</t>
  </si>
  <si>
    <t>Cuenta Pública 2021</t>
  </si>
  <si>
    <t xml:space="preserve">       Cuenta Pública 2021</t>
  </si>
  <si>
    <t>Del 1 de enero al 31 de diciembre de 2021</t>
  </si>
  <si>
    <t xml:space="preserve">       Al 31 de diciembre de 2021 y 2020</t>
  </si>
  <si>
    <t>Instituto Jalisciense de Cancerología</t>
  </si>
  <si>
    <t>Mensual</t>
  </si>
  <si>
    <t>Cuenta Publica 2021</t>
  </si>
  <si>
    <t xml:space="preserve">Participaciones, Aportaciones, Convenios, Incentivos Derivados de la Colaboración Fiscal, Fondos Distintos de Aportaciones, Transferencias, Asignaciones, Subsidios y Subvenciones, y Pensiones y Jubilaciones </t>
  </si>
  <si>
    <t xml:space="preserve">Participaciones, Aportaciones, Convenios, Incentivos Derivados de la Colaboración Fiscal y Fondos Distintos de
Aportaciones </t>
  </si>
  <si>
    <t xml:space="preserve">Transferencias, Asignaciones, Subsidios y Subvenciones, y Pensiones y Jubilaciones </t>
  </si>
  <si>
    <t xml:space="preserve">Aprovechamientos </t>
  </si>
  <si>
    <t>Otros Orígenes de Invresión</t>
  </si>
  <si>
    <t>Otras Aplicaciones de Inversión</t>
  </si>
  <si>
    <t>Otros Orígenes de Financiamiento</t>
  </si>
  <si>
    <t>Otras Aplicaciones de Financiamiento</t>
  </si>
  <si>
    <t>Ingresos por Venta de Bienes y Prestación de Servicios</t>
  </si>
  <si>
    <t>Participaciones, Aportaciones, Convenios, Incentivos Derivados de la Colaboracion Fiscal y Fondos Distintos de Aportaciones.</t>
  </si>
  <si>
    <t>Transferencias,Asignaciones, Subsidios y Subconveciones y Pensiones y Jubilaciones.</t>
  </si>
  <si>
    <t>Eje:</t>
  </si>
  <si>
    <t xml:space="preserve">Equidad de oportunidades </t>
  </si>
  <si>
    <t>Programa Presupuestario:</t>
  </si>
  <si>
    <t xml:space="preserve"> 800 Fortalecimiento y Gestión de los Recursos para la Atención del Paciente con Neoplasias</t>
  </si>
  <si>
    <t>801 Atención Integral y Especializada a toda la población que presenten neoplasias</t>
  </si>
  <si>
    <t xml:space="preserve">PRESUPUESTO ASIGNADO: </t>
  </si>
  <si>
    <t>Clave_COMP</t>
  </si>
  <si>
    <t>COMP</t>
  </si>
  <si>
    <t>NIVEL</t>
  </si>
  <si>
    <t xml:space="preserve">DESCRIPCION DEL INDICADOR </t>
  </si>
  <si>
    <t>INDICADOR</t>
  </si>
  <si>
    <t xml:space="preserve">Resumen </t>
  </si>
  <si>
    <t>Fuente_inf</t>
  </si>
  <si>
    <t>Formula</t>
  </si>
  <si>
    <t xml:space="preserve">FRECUENCIA </t>
  </si>
  <si>
    <t xml:space="preserve">UMBRAL </t>
  </si>
  <si>
    <t>Unidad_med</t>
  </si>
  <si>
    <t xml:space="preserve">META VALOR 2021 </t>
  </si>
  <si>
    <t xml:space="preserve">Medios de verificacion </t>
  </si>
  <si>
    <t xml:space="preserve">supuestos </t>
  </si>
  <si>
    <t xml:space="preserve">META INSTITUCIONAL </t>
  </si>
  <si>
    <t>ENE</t>
  </si>
  <si>
    <t>FEB</t>
  </si>
  <si>
    <t>MAR</t>
  </si>
  <si>
    <t>ABR</t>
  </si>
  <si>
    <t>MAY</t>
  </si>
  <si>
    <t>JUN</t>
  </si>
  <si>
    <t>JUL</t>
  </si>
  <si>
    <t>SEPT</t>
  </si>
  <si>
    <t>OCT</t>
  </si>
  <si>
    <t>NOV</t>
  </si>
  <si>
    <t>DIC</t>
  </si>
  <si>
    <t>AGOS</t>
  </si>
  <si>
    <t xml:space="preserve">NOV </t>
  </si>
  <si>
    <t>AVANCE</t>
  </si>
  <si>
    <t xml:space="preserve">% DE AVANCE </t>
  </si>
  <si>
    <t>Contribuir a mejorar las condiciones sociales propicias
para el acceso efectivo a los derechos sociales que
impulsen capacidades de las personas y sus
comunidades para reducir brechas de desigualdad,
mediante la reconstrucción de un sentido de
colectividad y corresponsabilidad del gobierno y la
sociedad en general.</t>
  </si>
  <si>
    <t>Porcentaje de la población vulnerable por
carencias sociales</t>
  </si>
  <si>
    <t>CONEVAL. Estimaciones con
base en el MCS-ENIGH 2008,
2010, 2012, 2014 y el MEC del
MCS-ENIGH 2016 y 2018.</t>
  </si>
  <si>
    <t>(Población vulnerable por carencias
sociales con respecto al total de la
población. (Realizado)/Población
vulnerable por carencias sociales con
respecto al total de la población.
(Programado))*100</t>
  </si>
  <si>
    <t xml:space="preserve">Bienal </t>
  </si>
  <si>
    <t>Ascendente</t>
  </si>
  <si>
    <t xml:space="preserve">Porcentaje </t>
  </si>
  <si>
    <t>En el Sistema de Monitoreo de Indicadores del
Desarrollo de Jalisco (MIDE Jalisco), para
consulta abierta en
https://seplan.app.jalisco.gob.mx/mide</t>
  </si>
  <si>
    <t>Los habitantes del estado de Jalisco tienen el
interés y disposición de participar individual y
colectivamente en las deliberaciones y decisiones
que afectan su vida personal y en comunidad.</t>
  </si>
  <si>
    <t>Proteger y mejorar la salud de todos las y los
jaliscienses, mediante el ejercicio de una rectoría eficaz
y un refundado sistema de salud que: brinde acceso
efectivo y cobertura igualitaria a servicios integrales y
resolutivos con protección financiera; impulse
eficazmente la prevención y promoción de la salud
física y mental movilizando a las personas y a la
sociedad, principalmente contra las enfermedades no
transmisibles vinculadas a los malos hábitos y la vida
sedentaria; garantice la prestación de servicios y abasto
de medicamentos con calidad homogénea y
satisfacción de los usuarios; proteja a la población
contra los diversos riesgos sanitarios y lesiones
accidentales; promueva la generación de recursos e
innovación en salud, y vigile el uso eficiente,
transparente y sin corrupción de los recursos para la
salud.</t>
  </si>
  <si>
    <t>Dirección de Información
Estadística y Cobertura de
Aseguramiento/ Dirección General
de Planeación y Evaluación
Sectorial / Secretaría de Salud,
Gobierno de Jalisco, Datos
preliminares a diciembre de 2019.</t>
  </si>
  <si>
    <t>(Porcentaje de la población total
residente del estado que cuenta con un
seguro público de salud vigente
(Realizado)/Porcentaje de la población
total residente del estado que cuenta
con un seguro público de salud vigente
(Programado))*100</t>
  </si>
  <si>
    <t>En el Sistema de Monitoreo de Indicadores del
Desarrollo de Jalsico (MIDE Jalsico), para
consulta abierta en
https://seplan.app.jalisco.gob.mx/mide</t>
  </si>
  <si>
    <t>Los habitantes del estado de Jalisco hacen
efectivo el cumplimiento de sus derechos
humanos.</t>
  </si>
  <si>
    <t>A1-Enseñanza, Capacitación, Investigación y Desarrollo
Institucional otorgada a profesionales de la Salud.</t>
  </si>
  <si>
    <t>01 Enseñanza, capacitación, Investigación y
Desarrollo Institucional otorgada a
profesionales de la Salud</t>
  </si>
  <si>
    <t>Formacion del Recurso Humano</t>
  </si>
  <si>
    <t>Listas de Asistencia</t>
  </si>
  <si>
    <t>(Total Personal capacitado en el
Instituto+Total de cursos otorgados
+Publicaciones de investigación +Total
de Investigaciones +Total de diplomas
otorgados (Realizado)/Total Personal
capacitado en el Instituto+Total de
cursos otorgados +Publicaciones de
investigación +Total de Investigaciones
+Total de diplomas otorgados
(Programado))*100</t>
  </si>
  <si>
    <t xml:space="preserve">Mensual </t>
  </si>
  <si>
    <t>Programa Anual de Capacitación PAC. Listas de
Asistencia. Bitacora de Investigacion</t>
  </si>
  <si>
    <t>Que el personal este interesado y asista a las
capacitaciones</t>
  </si>
  <si>
    <t xml:space="preserve"> Componente</t>
  </si>
  <si>
    <t>Enseñanza, Capacitación, Investigación y Desarrollo
Institucional otorgada a profesionales de la Salud.</t>
  </si>
  <si>
    <t>Capacitación</t>
  </si>
  <si>
    <t>F1-02 Personal capacitado en el Instituto, mediante las conferencias realizadas en Enfermería, Trabajo Social, Nutrición, Psicología entre otros, con el objeto de elevar el nivel profesional de los asistentes y mejorar la calidad en la atención del paciente con neoplasias</t>
  </si>
  <si>
    <t>04-02 Total Personal capacitado en el Instituto, mediante las conferencias realizadas en Enfermería, Trabajo Social, Nutrición, Psicología entre otros, con el objeto de elevar el nivel profesional de los asistentes y mejorar la calidad en la atención del paciente con neoplasias</t>
  </si>
  <si>
    <t>Formación de recursos humanos aplicables para el tratamiento  de los pacientes con neoplasias estableciendo programas de investigación clínica y capacitación para su personal</t>
  </si>
  <si>
    <t>04-01 Personal capacitado en el Instituto, mediante las conferencias realizadas en Oncología, Enfermería, Trabajo Social, Nutrición , Psicología entre otros, con el objeto de elevar el nivel profesional de los asistentes y mejorar la calidad en la atención del paciente con neoplasias</t>
  </si>
  <si>
    <t>Registros contables en software Contpaq i y
Nucont.</t>
  </si>
  <si>
    <t>Que pasen desastres naturales</t>
  </si>
  <si>
    <t>F1-04 Total de publicaciones y presentaciones derivadas de las  investigaciones Institucionales.</t>
  </si>
  <si>
    <t>04-04 Total de publicaciones y presentaciones derivadas de las  investigaciones Institucionales.</t>
  </si>
  <si>
    <t>F1-05 Total de Investigaciones</t>
  </si>
  <si>
    <t>04-05 Total de Investigaciones realizadas</t>
  </si>
  <si>
    <r>
      <t>Capacitacion del Personal en eventos académicos</t>
    </r>
    <r>
      <rPr>
        <sz val="9"/>
        <rFont val="Arial"/>
        <family val="2"/>
      </rPr>
      <t/>
    </r>
  </si>
  <si>
    <t>Programa Anual de Capacitación
PAC. Listas de Asistencia</t>
  </si>
  <si>
    <t>(Total Personal capacitado en el
periodo (Realizado)/Total Personal
capacitado en el periodo
(Programado))*100</t>
  </si>
  <si>
    <t>Personas capacitadas</t>
  </si>
  <si>
    <t>Programa Anual de Capacitación PAC.Listas de
Asistencia</t>
  </si>
  <si>
    <t>F1-01 Personal capacitado en el Instituto, mediante las conferencias realizadas en área Médica Oncología</t>
  </si>
  <si>
    <t>04-01 Total de Personal capacitado en el Instituto, mediante las conferencias realizadas en área Médica Oncología</t>
  </si>
  <si>
    <t>F1-03 Eventos Especiales de Capacitación para la formación de recursos humanos en la atención del paciente con neoplasias,  mediante cursos internos</t>
  </si>
  <si>
    <t xml:space="preserve">04-03 Total Eventos Especiales de Capacitación para la formación de recursos humanos en la atención del paciente con neoplasias,  mediante cursos internos realizados </t>
  </si>
  <si>
    <t>F1-06 Capacitaciónes escenciales en procesos de calidad y seguridad para la formación de recursos humanos en la atención del paciente con neoplasias</t>
  </si>
  <si>
    <t>04-06 Total  Capacitaciónes escenciales realizadas  en procesos de calidad y seguridad para la formación de recursos humanos en la atención del paciente con neoplasias</t>
  </si>
  <si>
    <t xml:space="preserve">Cumplimiento del PAC </t>
  </si>
  <si>
    <t>(Capacitaciones programadas POA
(Realizado)/Capacitaciones
programadas POA (Programado))*100</t>
  </si>
  <si>
    <t>Programa Anual de Capacitación PAC. Listas de
Asistencia.</t>
  </si>
  <si>
    <t>F1-07 Capacitación para la formación de recursos humanos e personal de salud de primer y segundo nivel de atención para la prevención y diagnóstico oportuno de neoplasias</t>
  </si>
  <si>
    <t>04-07 Total de  Capacitaciónes realizadas  para la formación de recursos humanos al personal de salud de primer y segundo nivel de atención para la prevención y diagnóstico oportuno de neoplasias</t>
  </si>
  <si>
    <t xml:space="preserve">Publicaciones de Investigacion </t>
  </si>
  <si>
    <t>Bitácora de Investigación</t>
  </si>
  <si>
    <t>(Total de publicaciones realizadas en el
periodo (Realizado)/Total de
publicaciones realizadas en el periodo
(Programado))*100</t>
  </si>
  <si>
    <t xml:space="preserve">Publicación </t>
  </si>
  <si>
    <t>Que se realicen investigaciones</t>
  </si>
  <si>
    <t>F1-08 Formación de especialistas egresados para la atención del paciente con neoplasias</t>
  </si>
  <si>
    <t>04-08 Total de Formación de especialistas egresados para la atención del paciente con neoplasias</t>
  </si>
  <si>
    <t>Investigación</t>
  </si>
  <si>
    <t>(Total de Investigaciones realizadas en
el periodo (Realizado)/Total de
Investigaciones realizadas en el periodo
(Programado))*100</t>
  </si>
  <si>
    <t>Investigación.</t>
  </si>
  <si>
    <t>02 Administración de Recursos eficiente
realizada del Instituto Jalisciense de
Cancerología</t>
  </si>
  <si>
    <t>Administrar y ejercer con apego a la normatividad aplicable el presupuesto que le sea asignado para el cumplimiento de sus objetivos institucionales haciéndolo en forma transparente y apegada a criterios de racionalidad y austeridad, en beneficio de los pacientes con cáncer sin seguridad social. Como un Requisito para elevar la calidad de la atención al paciente con cáncer, se encuentra el proceso de acreditacion  el cual consiste en el cumplimiento de los requisitos establecidos en la norma oficial mexicana en materia de salud dentro de estos requisitos se requiere contar con una plantilla completa y suficiente de recursos humanos para garantizar dicha atención y así cumplir cabalmente con la norma oficial mexicana en materia de salud.</t>
  </si>
  <si>
    <t>Control de los recursos</t>
  </si>
  <si>
    <t>Registros contables en software Contpaq i y Nucont.Sistema  Nomipaq y Listas de raya.Expedientes de Licitaciones Bitácora verificación de buen funcionamiento de equipo médico, electomecanico y de computo</t>
  </si>
  <si>
    <t>Total estados financieros realizados +Total nominas pagadas+Total de licitaciones con y sin concurrencia+Mantenimientos preventivos realizados al equipo medico, electromecanico y de computo.</t>
  </si>
  <si>
    <t>Gestion Administrativa</t>
  </si>
  <si>
    <t>Registros contables en software Contpaq i y
Nucont.Sistema Nomipaq y Listas de
raya.Expedientes de Licitaciones Bitácora
verificación de buen funcionamiento de equipo
médico, electomecanico y de computo</t>
  </si>
  <si>
    <t>Que no ocurran desatres naturales</t>
  </si>
  <si>
    <t>F2-01 Realización de Estados Financieros actualizados
mensualmente.</t>
  </si>
  <si>
    <t>02-01Total de Estados Financieros
realizados</t>
  </si>
  <si>
    <t>Realización de Estados Financieros actualizados mensualmente.</t>
  </si>
  <si>
    <t>Registros contables en software Contpaq i y Nucont.</t>
  </si>
  <si>
    <t>(Informes de Estados Financieros
(Realizado)/Informes de Estados
Financieros (Programado))*100</t>
  </si>
  <si>
    <t>Estado financiero</t>
  </si>
  <si>
    <t>02-02Total de nóminas pagadas</t>
  </si>
  <si>
    <t xml:space="preserve">Nóminas calculadas y pagadas  mensualmente en el Instituto. </t>
  </si>
  <si>
    <t>Sistema  Nomipaq y Listas de raya.</t>
  </si>
  <si>
    <t>(Nóminas calculadas y pagadas
(Realizado)/Nóminas calculadas y
pagadas (Programado))*100</t>
  </si>
  <si>
    <t>Nomina</t>
  </si>
  <si>
    <t>Sistema Nomipaq y Listas de raya.</t>
  </si>
  <si>
    <t>Licitaciones efectuadas por la Unidad Centralizada de Compras                                                                                                                                                                                                                                                                                                                                                                                                                                                                                                                                                                                                                                                                                                                                                                                                                                                                                                                                                                                                                                                                                                                                               con la concurrencia del Comité de Adquisiciones.</t>
  </si>
  <si>
    <t>Expedientes de Licitaciones</t>
  </si>
  <si>
    <t>(Licitaciones sin concurrencia del
Comité de Adquisiciones
(Realizado)/Licitaciones sin
concurrencia del Comité de
Adquisiciones (Programado))*100</t>
  </si>
  <si>
    <t>Aquisición</t>
  </si>
  <si>
    <t>Que se lleven acabo las licitaciones</t>
  </si>
  <si>
    <t>Licitaciones efectuadas por la Unidad Centralizada de Compras, con la asistencia de personal de la Contraloría del Estado.</t>
  </si>
  <si>
    <t>(Licitaciones con concurrencia del
Comité de Adquisiciones
(Realizado)/Licitaciones con
concurrencia del Comité de
Adquisiciones (Programado))*100</t>
  </si>
  <si>
    <t>Verificaciones preventivas a equipos médicos para el adecuado funcionamiento y detección de fallas oportunamente.</t>
  </si>
  <si>
    <t>Bitácora verificación de buen
funcionamiento de equipo médico.</t>
  </si>
  <si>
    <t>(Verificaciones preventivas a equipos
médicos (Realizado)/Verificaciones
preventivas a equipos médicos
(Programado))*100</t>
  </si>
  <si>
    <t xml:space="preserve">Mantenimiento </t>
  </si>
  <si>
    <t>Bitácora verificación de buen funcionamiento de
equipo médico.</t>
  </si>
  <si>
    <t>Que se cuente con los equipos</t>
  </si>
  <si>
    <t>Servicios de mantenimiento preventivo a los equipos de computo del Instituto</t>
  </si>
  <si>
    <t>Bitácora de servicios de
mantenimiento a equipo de
computo.</t>
  </si>
  <si>
    <t>(Servicios de mantenimiento preventivo
a los equipos de computo
(Realizado)/Servicios de mantenimiento
preventivo a los equipos de computo
(Programado))*100</t>
  </si>
  <si>
    <t>Bitácora de servicios de mantenimiento a equipo
de computo.</t>
  </si>
  <si>
    <t>Que se cuente con el equipo de computo</t>
  </si>
  <si>
    <t>02-07 Total de servicios al equipo
electromecánico</t>
  </si>
  <si>
    <t>Verificaciones preventivas a equipos electromecánicos para el adecuado funcionamiento y detección de fallas oportunamente.</t>
  </si>
  <si>
    <t>Bitácora verificación de buen
funcionamiento de equipo
electromecánico.</t>
  </si>
  <si>
    <t>(Verificaciones al equipo
electromecanico
(Realizado)/Verificaciones al equipo
electromecanico (Programado))*100</t>
  </si>
  <si>
    <t xml:space="preserve">Mantenimiento Realizado </t>
  </si>
  <si>
    <t>Bitácora verificación de buen funcionamiento de
equipo electromecánico.</t>
  </si>
  <si>
    <t>Se cuente con el equipo</t>
  </si>
  <si>
    <t xml:space="preserve">Mantenimiento  preventivo a equipos médicos para el adecuado funcionamiento </t>
  </si>
  <si>
    <t>Bitácoras de mantenimiento al
equipo bio medico</t>
  </si>
  <si>
    <t>(Servicios de Mantenimiento al equipo
(Realizado)/Servicios de Mantenimiento
al equipo (Programado))*100</t>
  </si>
  <si>
    <t xml:space="preserve">Semestral </t>
  </si>
  <si>
    <t>Servicio</t>
  </si>
  <si>
    <t>Bitácora de mantenimiento del equipo médico.</t>
  </si>
  <si>
    <t>Que se cuente con el equipo</t>
  </si>
  <si>
    <t xml:space="preserve">Mantenimiento  preventivo a equipos electromecanico para el adecuado funcionamiento </t>
  </si>
  <si>
    <t>Bitácoras de mantenimiento al
equipo electromecánico</t>
  </si>
  <si>
    <t>(Servicios de Mantenimiento preventivo
al equipo (Realizado)/Servicios de
Mantenimiento preventivo al equipo
(Programado))*100</t>
  </si>
  <si>
    <t>Bitácora mantenimiento del equipo
electromecánico.</t>
  </si>
  <si>
    <t xml:space="preserve">Servicio de limpieza y desifección </t>
  </si>
  <si>
    <t>Bitácoras de Limpieza,
Manifiestos, Bitácoras de RPBI,
RP Facturas de proveedores.</t>
  </si>
  <si>
    <t>(Servicios de Limpieza, Lavandería y
Manejo de Residuos
(Realizado)/Servicios de Limpieza,
Lavandería y Manejo de Residuos
(Programado))*100</t>
  </si>
  <si>
    <t>Bitácoras de limpieza, manifiestos, Facturas de
proveedores, Bitácoras de RPBI y RP.</t>
  </si>
  <si>
    <t>Que se cuente con los servicios de limpieza</t>
  </si>
  <si>
    <t xml:space="preserve">F2-11 Satisfaccion de los usuarios del Instituto en relacion al trato recibido. </t>
  </si>
  <si>
    <t xml:space="preserve">02-11 Grado de Satisfaccion del Usuario </t>
  </si>
  <si>
    <t xml:space="preserve">FORMULA </t>
  </si>
  <si>
    <t>FRECUENCIA</t>
  </si>
  <si>
    <t>UMBRAL</t>
  </si>
  <si>
    <t>META INSTITUCIONAL</t>
  </si>
  <si>
    <t xml:space="preserve">Contribuir a mejorar las condiciones socilaes propícias para el acceso efectivo a los derechos sociales que impulsen capacidades de las personas y sus comunidades para redicir brechas de desigualdad mediante la reconstrución de un sentido de colectividad y corresponsabilidad del gobierno y la sociedad en general. </t>
  </si>
  <si>
    <t>Posición en el Índice de Rezago Social</t>
  </si>
  <si>
    <t>(Posición en el Índice de Rezago Social
(Realizado)/Posición en el Índice de
Rezago Social (Programado))*100</t>
  </si>
  <si>
    <t>Contribuir a garantizar una atencion integral y espececializada a toda la poblacion que presenten neoplasias</t>
  </si>
  <si>
    <t>CONEVAL. Índice de Rezago
Social a nivel municipal y por
localidad, 2015.</t>
  </si>
  <si>
    <t>Quinquenal</t>
  </si>
  <si>
    <t>Posición</t>
  </si>
  <si>
    <t>Cobertura de población con seguro público
de salud</t>
  </si>
  <si>
    <t xml:space="preserve">porcentaje </t>
  </si>
  <si>
    <t>Contribuir a fortalecer y  garantizar el acceso efectivo a la Atencion especializada para el diagnostico de neoplasias mediante consultas, estudios para clinicos y/o procedimientos diagnosticos a hombres y mujeres</t>
  </si>
  <si>
    <t>01-Atención especializada para el diagnóstico de neoplasias</t>
  </si>
  <si>
    <t>(Total Consultas Subsecuentes +Total
Consultas de Primera vez +Total
Procedimientos diagnósticos
colposcopicos+Total de
Endoscopias+total de estudios de
mastografias+total de estudios de
ecosonogramas mamarios
(Realizado)/Total Consultas
Subsecuentes +Total Consultas de
Primera vez +Total Procedimientos
diagnósticos colposcopicos+Total de
Endoscopias+total de estudios de
mastografias+total de estudios de
ecosonogramas mamarios
(Programado))*100</t>
  </si>
  <si>
    <t xml:space="preserve">Atencion medica para el diagnostico de neoplasias </t>
  </si>
  <si>
    <t>Sistema Informático
SIHO.Bitacoras de Productividad y
hojas de productividad Hoja de
Informe diario de Enfermería de
Displasias, Hoja de Informe diario
de Quirófano, Bitácora de
Ecosonogramas Informes de
Ecosonogramas</t>
  </si>
  <si>
    <t>Consulta</t>
  </si>
  <si>
    <t>Total Consultas Subsecuentes +Total
Consultas de Primera vez +Total Procedimientos
diagnosticos colposcopicos+Total de
Endoscopias+total de estudios de
mastografias+total de estudios de
ecosonogramas mamarios</t>
  </si>
  <si>
    <t>Paciente que requiere y acude al Instituto a
recibir atención medica</t>
  </si>
  <si>
    <t>01- Atencion especializada para el Diagnostico de Neoplasias</t>
  </si>
  <si>
    <t xml:space="preserve">01-01 Total consulta de primera vez </t>
  </si>
  <si>
    <t>(Consultas de Primera vez otorgadas
(Realizado)/Consultas de Primera vez
otorgadas (Programado))*100</t>
  </si>
  <si>
    <t>Consultas de Primera Vez</t>
  </si>
  <si>
    <t>Sistema Informatico SIHO.</t>
  </si>
  <si>
    <t xml:space="preserve">Atención </t>
  </si>
  <si>
    <t>Sistema Informático SIHO.</t>
  </si>
  <si>
    <t>Que el paciente solicite y acuda a atención
medica</t>
  </si>
  <si>
    <t xml:space="preserve">01-02 Total Consulta Subsecuente </t>
  </si>
  <si>
    <t>(Total Consultas Subsecuentes
Otorgadas en el periodo
(Realizado)/Total Consultas
Subsecuentes Otorgadas en el periodo
(Programado))*100</t>
  </si>
  <si>
    <t>Consulta Subsecuente</t>
  </si>
  <si>
    <t>Consultas</t>
  </si>
  <si>
    <t>Que el paciente requiera y acuda a atención
medica</t>
  </si>
  <si>
    <t>Total de colposcopias diagnosticas  realizadas en el periodo.</t>
  </si>
  <si>
    <t xml:space="preserve">colposcopias diagnosticas  realizadas </t>
  </si>
  <si>
    <t>Sistema Informatico SIHO. Hoja de Informe diario de Enfermeria  de Displasias.</t>
  </si>
  <si>
    <t>Estudio</t>
  </si>
  <si>
    <t>Que el paciente requiera atención en clínica de
displasias</t>
  </si>
  <si>
    <t>01-04 Total de procedimientos Endoscopicos</t>
  </si>
  <si>
    <t>(Total de Endoscopias realizadas en el
periodo (Realizado)/Total de
Endoscopias realizadas en el periodo
(Programado))*100</t>
  </si>
  <si>
    <t xml:space="preserve">Endoscopias realizadas en servicio de Gastroenterología </t>
  </si>
  <si>
    <t>Hoja de Informe diario de Quirofano.</t>
  </si>
  <si>
    <t>Hoja de Informe diario de Quirófano.</t>
  </si>
  <si>
    <t>Que el paciente requiera procedimientos
endoscópicos.</t>
  </si>
  <si>
    <t>01-05 Total de Estudios de Mastografías</t>
  </si>
  <si>
    <t>(Total de mastografías realizadas en el
periodo (Realizado)/Total de
mastografías realizadas en el periodo
(Programado))*100</t>
  </si>
  <si>
    <t>Mastografías</t>
  </si>
  <si>
    <t xml:space="preserve">Bitacora de Mamografias Informes de Mamografias </t>
  </si>
  <si>
    <t>Bitácora de Mamografías Informes de
Mamografías</t>
  </si>
  <si>
    <t>Que el paciente requiera y acuda al servicio de
mastografías</t>
  </si>
  <si>
    <t>01-06 Realización de estudios diagnósticos mediante
ecosonogramas mamarios</t>
  </si>
  <si>
    <t>(Total de Ecosonogramas realizados en
el periodo (Realizado)/Total de
Ecosonogramas realizados en el
periodo (Programado))*100</t>
  </si>
  <si>
    <t xml:space="preserve">Ecosonogramas </t>
  </si>
  <si>
    <t xml:space="preserve">Bitacora de Ecosonogramas  Informes de Ecosonogramas  </t>
  </si>
  <si>
    <t>Bitácora de Ecosonogramas Informes de
Ecosonogramas</t>
  </si>
  <si>
    <t xml:space="preserve">01-07 Total de Estudios Diagnósticos Subrogados </t>
  </si>
  <si>
    <t>(Estudios Diagnósticos
(Realizado)/Estudios Diagnósticos
(Programado))*100</t>
  </si>
  <si>
    <t>Estudios Diagnosticos</t>
  </si>
  <si>
    <t xml:space="preserve">Facturas y reportes de servicios subrogados </t>
  </si>
  <si>
    <t xml:space="preserve">Servicios </t>
  </si>
  <si>
    <t>Que el paciente requiera y acuda al los servicio
diagnósticos</t>
  </si>
  <si>
    <t>01-08 Realización de Citoscopias</t>
  </si>
  <si>
    <t>01-08 Total de Cistoscopias Diagnosticas</t>
  </si>
  <si>
    <t>(Cistoscopias Diagnosticas
(Realizado)/Cistoscopias Diagnosticas
(Programado))*100</t>
  </si>
  <si>
    <t xml:space="preserve">Estudios Cistoscopías </t>
  </si>
  <si>
    <t>Que el paciente requiera y acuda a realizarse el
estudio</t>
  </si>
  <si>
    <t xml:space="preserve">02 Tratamiento Integral del Paciente con Neoplasias </t>
  </si>
  <si>
    <t>Otorgar  atención especializada mediante el tratamiento integral al paciente que presenta alguna neoplasia</t>
  </si>
  <si>
    <t>(Total de Cirugías realizadas +Total
egresos+Total aplicaciones de
quimioterapia+Total de tratamientos
radiantes+Conos cervicales+atencion
en admisión continua+procedimeintos
en clínica de catéter, procedimientos en
clínica de heridas y estomas
(Realizado)/Total de Cirugías realizadas
+Total egresos+Total aplicaciones de
quimioterapia+Total de tratamientos
radiantes+Conos cervicales+atencion
en admisión continua+procedimeintos
en clínica de catéter, procedimientos en
clínica de heridas y estomas
(Programado))*100</t>
  </si>
  <si>
    <t>Atenciones</t>
  </si>
  <si>
    <t>Hoja de Informe de programación
quirúrgica. Sistema Informático
SIHO.Bitacora de Física medica,
Hoja de Informe diario de
aplicaciones de quimioterapia,
Hoja de informe diario de admisión
continua, Bitácora de
productividad de Clínica de
catéter, Bitácora de Productividad
de heridas y estomas</t>
  </si>
  <si>
    <t xml:space="preserve">Atenciones </t>
  </si>
  <si>
    <t>Hoja de Informe de programación quirúrgica.
Sistema Informático SIHO.Bitacora de Física
medica, Hoja de Informe diario de aplicaciones
de quimioterapia, Hoja de informe diario de
admisión continua, Bitácora de productividad de
Clínica de catéter, Bitácora de Productividad de
heridas y estomas. Pagina web de la Institución</t>
  </si>
  <si>
    <t>Se cuenta con los medios necesarios para el
tratamiento de los pacientes con neoplasias que
lo requieran</t>
  </si>
  <si>
    <t>A2-01 Cirugías realizadas a pacientes como parte del
tratamiento integral</t>
  </si>
  <si>
    <t xml:space="preserve">02-01 Total Cirugias </t>
  </si>
  <si>
    <t>(Total de Cirugías realizadas en el
periodo (Realizado)/Total de Cirugías
realizadas en el periodo
(Programado))*100</t>
  </si>
  <si>
    <t xml:space="preserve">Cirugías </t>
  </si>
  <si>
    <t>Hoja de Informe de programación
quirúrgica. Sistema Informático
SIHO.</t>
  </si>
  <si>
    <t>Cirugía</t>
  </si>
  <si>
    <t>Hoja de Informe de programación quirúrgica.
Sistema Informático SIHO.</t>
  </si>
  <si>
    <t>Que el paciente requiera y acuda a su cirugía</t>
  </si>
  <si>
    <t>A2-02 Egresos Hospitalarios reportados en las áreas de
hospitalización del IJC</t>
  </si>
  <si>
    <t xml:space="preserve">02-02 Total de Egresos Hospitalarios </t>
  </si>
  <si>
    <t>(Total de Egresos Hospitalarios
reportados en el periodo
(Realizado)/Total de Egresos
Hospitalarios reportados en el periodo
(Programado))*100</t>
  </si>
  <si>
    <t>Egresos hospitalarios</t>
  </si>
  <si>
    <t>Egreso hospitalario</t>
  </si>
  <si>
    <t>Que el paciente requiera y acuda a
hospitalización</t>
  </si>
  <si>
    <t>A2-03 Tratamientos otorgados al paciente mediante
radiación en el área de cáncer</t>
  </si>
  <si>
    <t>02-03 Total de Tratamientos   radiantes</t>
  </si>
  <si>
    <t>(Total de Tratamientos otorgados al
paciente mediante radiación en el
periodo (Realizado)/Total de
Tratamientos otorgados al paciente
mediante radiación en el periodo
(Programado))*100</t>
  </si>
  <si>
    <t>Total de pacientes con tratamiento de radiación en el área con cáncer</t>
  </si>
  <si>
    <t xml:space="preserve">Bitacora productividad  de Fisica Medica </t>
  </si>
  <si>
    <t>Tratamiento</t>
  </si>
  <si>
    <t>Bitácora productividad de Física Medica</t>
  </si>
  <si>
    <t>Que el paciente requiera y acuda a su tratamiento
radiante</t>
  </si>
  <si>
    <t>A2-04 Aplicaciones de medicamentos antineoplásicos
otorgados al paciente durante su tratamiento</t>
  </si>
  <si>
    <t>02-04 Total de Aplicaciones con
quimioterapia</t>
  </si>
  <si>
    <t>(Total de Aplicaciones de
medicamentos antineoplásicos
otorgados en el periodo.
(Realizado)/Total de Aplicaciones de
medicamentos antineoplásicos
otorgados en el periodo.
(Programado))*100</t>
  </si>
  <si>
    <t>Aplicaciones de Quimioterapia</t>
  </si>
  <si>
    <t>Hoja de Informe diario de Aplicación de Quimioterapia.</t>
  </si>
  <si>
    <t>Hoja de Informe diario de Aplicación de
Quimioterapia.</t>
  </si>
  <si>
    <t>Que el paciente requiera y acuda a su tratamiento</t>
  </si>
  <si>
    <t>(Conos cervicales mediante
colposcopías realizados en el periodo
(Realizado)/Conos cervicales mediante
colposcopías realizados en el periodo
(Programado))*100</t>
  </si>
  <si>
    <t>Conos (Colposcopias).</t>
  </si>
  <si>
    <t>sistema informativo SIHO Bitacora de Displasias</t>
  </si>
  <si>
    <t xml:space="preserve">Tratamiento </t>
  </si>
  <si>
    <t>sistema informativo SIHO Bitácora de Displasias</t>
  </si>
  <si>
    <t>(Atención medica prioritaria
(Realizado)/Atención medica prioritaria
(Programado))*100</t>
  </si>
  <si>
    <t>Atencion en admision continua</t>
  </si>
  <si>
    <t xml:space="preserve">Hoja de actividad de admision continua Sistema Informatico SIHO </t>
  </si>
  <si>
    <t>Hoja de actividad de admisión continua Sistema
Informático SIHO</t>
  </si>
  <si>
    <t>Que el paciente requiera y acuda a atención
medica prioritaria</t>
  </si>
  <si>
    <t>(Colocación de cateter
(Realizado)/Colocación de cateter
(Programado))*100</t>
  </si>
  <si>
    <t xml:space="preserve">Intervenciones en Clinica de Cateter </t>
  </si>
  <si>
    <t>Bitacora productividad  deClinica decateter</t>
  </si>
  <si>
    <t>Bitácora productividad de Clínica de catéter</t>
  </si>
  <si>
    <t>Que el paciente acuda y requiera atención en
clínica de Catéter.</t>
  </si>
  <si>
    <t>(Curación de heridas y estomas
(Realizado)/Curación de heridas y
estomas (Programado))*100</t>
  </si>
  <si>
    <t xml:space="preserve">Intervenciones en Clinica de Heridas y Estomas </t>
  </si>
  <si>
    <t xml:space="preserve">Bitacora productividad  deClinica de heridas y estomas </t>
  </si>
  <si>
    <t>Bitácora productividad de Clínica de heridas y
estomas</t>
  </si>
  <si>
    <t>Que el paciente acuda a curaciones a clínica de
heridas y estomas</t>
  </si>
  <si>
    <t>(Tratamiento con braquiterapia
(Realizado)/Tratamiento con
braquiterapia (Programado))*100</t>
  </si>
  <si>
    <t>Aplicaciones de Braquiterapia.</t>
  </si>
  <si>
    <t xml:space="preserve">Bitacora productividad  de Radioterapia. /SIHO. </t>
  </si>
  <si>
    <t>Bitácora productividad de Radioterapia. /SIHO.</t>
  </si>
  <si>
    <t>Que el paciente acuda a su tratamiento</t>
  </si>
  <si>
    <t>(Tratamientos con
radiointervencionismo
(Realizado)/Tratamientos con
radiointervencionismo
(Programado))*100</t>
  </si>
  <si>
    <t>Tratamientos con Radiointervencionismo</t>
  </si>
  <si>
    <t>Bitácora productividad /SIHO.</t>
  </si>
  <si>
    <t>02-11 Total de Citoscopias de Tratamiento</t>
  </si>
  <si>
    <t>(Tratamientos con Citoscopia
(Realizado)/Tratamientos con
Citoscopia (Programado))*100</t>
  </si>
  <si>
    <t xml:space="preserve">Tratamientos con cistoscopias. </t>
  </si>
  <si>
    <t xml:space="preserve">A2-12 Egresos Hospitalarios reportados en las áreas de Terapia Intermedia </t>
  </si>
  <si>
    <t>02-12 Total de Egresos de la unidad de Terapia Intermedia</t>
  </si>
  <si>
    <t xml:space="preserve">A2-13 hemotrasfusiones realizadas a los pacientes hospitalizados </t>
  </si>
  <si>
    <t xml:space="preserve">02-13 Total de transfusiones sanguineas en hospitalizacion realizadas </t>
  </si>
  <si>
    <t xml:space="preserve">A2-14 hemotrasfusiones ambulatorias realizadas a los pacientes  </t>
  </si>
  <si>
    <t xml:space="preserve">02-14 Total de transfusiones sanguineas ambulatorias realizadas </t>
  </si>
  <si>
    <t>03 Rehabilitación otorgada a pacientes con neoplasias.</t>
  </si>
  <si>
    <t>03 Rehabilitación otorgada a pacientes con
neoplasias</t>
  </si>
  <si>
    <t>(Total consulta de clínica del
dolor+Total manejo del dolor en
hospitalizacion+Total intervenciones de
psicología en hospitalizacion+total de
consultas de soporte +total de visitas
domiciliarias (Realizado)/Total consulta
de clínica del dolor+Total manejo del
dolor en hospitalizacion+Total
intervenciones de psicología en
hospitalizacion+total de consultas de
soporte +total de visitas domiciliarias
(Programado))*100</t>
  </si>
  <si>
    <t>Atención multidisciplinaria en el cuidado del dolor, psicosocial y paliativo al paciente con cáncer.</t>
  </si>
  <si>
    <t>Sistema Informático SIHO.Hoja de
Informe de Clínica del Dolor.
Bitácora de cuidados paliativos</t>
  </si>
  <si>
    <t>Sistema Informático SIHO.Hoja de Informe de
Clínica del Dolor. Bitácora de cuidados
paliativos. Pagina web de la Institución</t>
  </si>
  <si>
    <t>Se cuenta con los medios necesarios para la
rehabilitación de los pacientes con neoplasias
que lo requieran</t>
  </si>
  <si>
    <t>A3-01 Consultas otorgadas en clínica del dolor</t>
  </si>
  <si>
    <t>(Total de Consultas otorgadas en el
periodo (Realizado)/Total de Consultas
otorgadas en el periodo
(Programado))*100</t>
  </si>
  <si>
    <t>Consultas en Clínica del Dolor</t>
  </si>
  <si>
    <t>Sistema Informático SIHO. Hoja de
Informe de Clínica del Dolor.</t>
  </si>
  <si>
    <t>Sistema Informático SIHO. Hoja de Informe de
Clínica del Dolor.</t>
  </si>
  <si>
    <t>Que el paciente requiera y acuda para el manejo
del dolor</t>
  </si>
  <si>
    <t>A3-02 Manejo del dolor en paciente hospitalizado</t>
  </si>
  <si>
    <t>(Total de paciente hospitalizados con
Manejo del dolor en el periodo
(Realizado)/Total de paciente
hospitalizados con Manejo del dolor en
el periodo (Programado))*100</t>
  </si>
  <si>
    <t>Clínica del Dolor atención hospitalaria</t>
  </si>
  <si>
    <t>Que el paciente que requiera y acuda para el
manejo de hospitalización</t>
  </si>
  <si>
    <t>A3-03 Manejo Nutricio del paciente hospitalizado</t>
  </si>
  <si>
    <t>(Atenciones nutricias al paciente
hospitalizado (Realizado)/Atenciones
nutricias al paciente hospitalizado
(Programado))*100</t>
  </si>
  <si>
    <t>Atencion nutricia  hospitalaria</t>
  </si>
  <si>
    <t>Sistema Informático SIHO. Hoja de Informe de
Nutrición.</t>
  </si>
  <si>
    <t>Que el paciente requiera atención nutricia</t>
  </si>
  <si>
    <t>03-04 Total de Intervenciones en
hospitalización por Psicología Oncológica</t>
  </si>
  <si>
    <t>(Total de intervenciones de Psicología
Oncológica en hospitalización en el
periodo (Realizado)/Total de
intervenciones de Psicología
Oncológica en hospitalización en el
periodo (Programado))*100</t>
  </si>
  <si>
    <t>Intervenciones en hospitalización por Psicología Oncológica</t>
  </si>
  <si>
    <t>Sistema Informático SIHO. Informe
de Productividad de Psicología.</t>
  </si>
  <si>
    <t>Sistema Informático SIHO. Informe de
Productividad de Psicología.</t>
  </si>
  <si>
    <t>Que el paciente requiera atención psicológica</t>
  </si>
  <si>
    <t>(Atenciones Psicológicas al cuidador
primario en hospitalización
(Realizado)/Atenciones Psicológicas al
cuidador primario en hospitalización
(Programado))*100</t>
  </si>
  <si>
    <t>Que el cuidador requiera atención psicológica</t>
  </si>
  <si>
    <t>A3-06 Consulta de soporte de pacientes oncológicos</t>
  </si>
  <si>
    <t>(Consultas d soporte otorgadas
(Realizado)/Consultas d soporte
otorgadas (Programado))*100</t>
  </si>
  <si>
    <t>Atención integral al paciente con cáncer</t>
  </si>
  <si>
    <t>Que el paciente requiera y acuda a consulta</t>
  </si>
  <si>
    <t>(Visitas Paliativos (Realizado)/Visitas
Paliativos (Programado))*100</t>
  </si>
  <si>
    <t>Bitácora de cuidados paliativos
sistema Informático SIHO</t>
  </si>
  <si>
    <t>Bitácora de cuidados paliativos sistema
Informático SIHO</t>
  </si>
  <si>
    <t>Que el paciente requiera y acepte las visitas del
Programa de Cuidados Paliativos</t>
  </si>
  <si>
    <t>(Estudios Socioeconomicos realizados
(Realizado)/Estudios Socioeconomicos
realizados (Programado))*100</t>
  </si>
  <si>
    <t xml:space="preserve">Atención integral al paciente con cáncer en Trabajo Social </t>
  </si>
  <si>
    <t xml:space="preserve">Bitacora de E.S Trabajo Social </t>
  </si>
  <si>
    <t>Bitácora de E.S Trabajo Social</t>
  </si>
  <si>
    <t>Que el paciente requiera y acuda a valoración
socioeconómica</t>
  </si>
  <si>
    <t>(Atención Institucional por trabajo social
(Realizado)/Atención Institucional por
trabajo social (Programado))*100</t>
  </si>
  <si>
    <t>Bitácora de Trabajo Social</t>
  </si>
  <si>
    <t>Que el paciente requiera y acuda a atención por
trabajo social</t>
  </si>
  <si>
    <t>04-Reconstruccion mamaria realizada para
mejorar la calidad de vida de los pacientes
con cáncer de mama</t>
  </si>
  <si>
    <t>A6-Reconstruccion mamaria realizada, para mejorar la
calidad de vida de los pacientes con cancer de mama</t>
  </si>
  <si>
    <t xml:space="preserve">04 Reconstruccion mamaria realizada para mejorarla calidad de vida de los pacientes con cancer de mama </t>
  </si>
  <si>
    <t>(Intervenciones para reconstrucción
mamaria (Realizado)/Intervenciones
para reconstrucción mamaria
(Programado))*100</t>
  </si>
  <si>
    <t xml:space="preserve">Reconstruccion mamaria a pacientes con cancer de mama </t>
  </si>
  <si>
    <t>Bitacoras de Quirofano sistema
SIHO</t>
  </si>
  <si>
    <t>Intervención</t>
  </si>
  <si>
    <t>Bitacoras de Quirofano Sistema SIHO</t>
  </si>
  <si>
    <t>Que el paciente con cáncer de mama sea
candidato para la reconstrucción mamaria</t>
  </si>
  <si>
    <t xml:space="preserve">Actividad </t>
  </si>
  <si>
    <t>(Intervenciones quirúrgicas para la Re
construcción mamaria
(Realizado)/Intervenciones quirúrgicas
para la Re construcción mamaria
(Programado))*100</t>
  </si>
  <si>
    <t xml:space="preserve">Intervenciones quirurgicas para la  Reconstruccion mamaria a pacientes con cancer de mama </t>
  </si>
  <si>
    <t xml:space="preserve">Intervenciones quirurgicas </t>
  </si>
  <si>
    <t>Total de intervenciones quirurgicas  realizadas  en el periodo./Total de intervenciones programadas en el periodo *100</t>
  </si>
  <si>
    <t>04-02 Total de Egresos Hospitalarios de pacientes en proceso de Reconstruccion mamaria</t>
  </si>
  <si>
    <t>(Atención hospitalaria
(Realizado)/Atención hospitalaria
(Programado))*100</t>
  </si>
  <si>
    <t xml:space="preserve">Atencion en Hospitalizacion para la Reconstruccion mamaria a pacientes con cancer de mama </t>
  </si>
  <si>
    <t>Atencion Hospitalaria</t>
  </si>
  <si>
    <t>Total de pacientes hospitalizados  para la reconstruccion mamaria  realizadas  en el periodo./Total de pacientes hospitalizados programados en el periodo *100</t>
  </si>
  <si>
    <t>(Consultas para la Re construcción
mamaria (Realizado)/Consultas para la
Re construcción mamaria
(Programado))*100</t>
  </si>
  <si>
    <t xml:space="preserve">Atencion en Consulta externa  para la Reconstruccion mamaria a pacientes con cancer de mama </t>
  </si>
  <si>
    <t xml:space="preserve">Atencion en Consulta externa </t>
  </si>
  <si>
    <t>Total de intervenciones quirurgicas para la reconstruccion mamaria  realizadas  en el periodo./Total de atenciones en consulta externa programda en el periodo*100</t>
  </si>
  <si>
    <t>Proteger y mejorar la salud de todos las y los jaliscienses, mediante el ejercicio de una rectoría eficaz y un refundado sistema de salud que:  rinde acceso efectivo y cobertura igualitaria a servicios integrales y
resolutivos con protección financiera; impulse eficazmente la prevención y promoción de la salud física y mental movilizando a las personas y a la sociedad, principalmente contra las enfermedades no transmisibles vinculadas a los malos hábitos y la vida sedentaria; garantice la restación de servicios y abasto de medicamentos con calidad omogénea y satisfacción de los usuarios; proteja a la población contra los diversos riesgos sanitarios y lesiones accidentales; promueva la generación de recursos e innovación en salud, y vigile el uso eficiente,
transparente y sin corrupción de los recursos para la salud.</t>
  </si>
  <si>
    <t>A2-05 Aplicación de procedimientos endoscópicos (conos), como parte del tratamiento de las neoplasias</t>
  </si>
  <si>
    <t>A2-06 atención al paciente en estado critico en el servicio de admisión continua</t>
  </si>
  <si>
    <t>A2-07 Intervenciones al paciente con neoplasias en la clínica de catéter</t>
  </si>
  <si>
    <t>A2-08 Intervenciones al paciente con neoplasias en la clínica de heridas y estomas</t>
  </si>
  <si>
    <t>A2-09 Aplicación de tratamiento radiante con Braquiterapia como parte del tratamiento de las
neoplasias</t>
  </si>
  <si>
    <t>A2-10 Aplicación de tratamiento con radio intervencionismo como parte del tratamiento de las neoplasias</t>
  </si>
  <si>
    <t>A2-11 Aplicación de tratamiento con cistoscopias como parte del tratamiento de las neoplasias</t>
  </si>
  <si>
    <t>A3-04 Intervenciones de Psicología Oncológica en hospitalización</t>
  </si>
  <si>
    <t>A3-05 Intervenciones de Psicología Oncológica en hospitalización al cuidador primario</t>
  </si>
  <si>
    <t>A3-07 Atencion multidisciplinaria al paciente con el manejo, cuidado del dolor y visitas domiciliarias del
equipo de cuidados paliativos</t>
  </si>
  <si>
    <t>A3-08 Estudios Socioeconómicos realizados para la identificación de redes de apoyo.</t>
  </si>
  <si>
    <t>A3-09 Atención integral al paciente con cáncer en Trabajo Social</t>
  </si>
  <si>
    <t>A6-01 Intervención quirúrgica para la reconstrucciones mamaria a los pacientes con cáncer de mama</t>
  </si>
  <si>
    <t>A6-02 Atención en Hospitalización para la Reconstrucción mamaria a pacientes con cáncer de mama</t>
  </si>
  <si>
    <t>A6-03 otorgamiento de consulta externa especializada a los pacientes con cáncer de mama con el objetivo de tratar y dar vigilancia a la Re construcción mamaria.</t>
  </si>
  <si>
    <t>01-07 Realización de estudios diagnósticos de laboratorio, Rx, Imagenología, Linfogamagrafia,
Patología, PET).</t>
  </si>
  <si>
    <t>01-05 Realización de estudios diagnósticos mediante mastografías</t>
  </si>
  <si>
    <t>01-04 Apoyo diagnostico mediante procedimientos de endoscopias</t>
  </si>
  <si>
    <t>01-03 Aplicación de procedimientos diagnósticos mediante colposcopias</t>
  </si>
  <si>
    <t>01-02 Otorgamiento de consulta externa especializada subsecuente a los pacientes con el objetivo de
diagnosticar tratar y vigilancia de las neoplasias</t>
  </si>
  <si>
    <t>01-01 Atención al paciente en la consulta de primera vez para el diagnóstico de neoplasias</t>
  </si>
  <si>
    <t>F2-10 Servicios de limpieza y desinfección hospitalaria para salvaguardar la integridad del personal y los usuarios</t>
  </si>
  <si>
    <t>F2-09 Mantenimiento preventivo para el adecuado funcionamiento de equipos electromecánicos.</t>
  </si>
  <si>
    <t>F2-08 Mantenimiento preventivo a equipos médicos para el adecuado funcionamiento y detección de fallas
oportunamente.</t>
  </si>
  <si>
    <t>F2-07 Verificación del adecuado funcionamiento de equipos electromecánicos.</t>
  </si>
  <si>
    <t>F2-06 Servicios de mantenimiento preventivo a los equipos de computo para su correcto funcionamiento.</t>
  </si>
  <si>
    <t>F2-05 Verificación del adecuado funcionamiento de equipos médicos.</t>
  </si>
  <si>
    <t>F2-04 Licitaciones con concurrencia del Comité de Adquisiciones.</t>
  </si>
  <si>
    <t>F2-03 Licitaciones sin concurrencia del Comité de Adquisiciones.</t>
  </si>
  <si>
    <t>F2-02 Nominas pagadas por el Instituto Jalisciense de Cancerología.</t>
  </si>
  <si>
    <t>Proteger y mejorar la salud de todos las y los jaliscienses, mediante el ejercicio de una rectoría eficaz y un refundado sistema de salud que: brinde acceso efectivo y cobertura igualitaria a servicios integrales y resolutivos con protección financiera; impulse eficazmente la prevención y promoción de la salud
física y mental movilizando a las personas y a la sociedad, principalmente contra las enfermedades no
transmisibles vinculadas a los malos hábitos y la vida sedentaria; garantice la prestación de servicios y abasto
de medicamentos con calidad homogénea y satisfacción de los usuarios; proteja a la población
contra los diversos riesgos sanitarios y lesiones accidentales; promueva la generación de recursos e innovación en salud, y vigile el uso eficiente, transparente y sin corrupción de los recursos para la salud.</t>
  </si>
  <si>
    <t>Contribuir a mejorar las condiciones sociales propicias para el acceso efectivo a los derechos sociales que impulsen capacidades de las personas y sus comunidades para reducir brechas de desigualdad, mediante la reconstrucción de un sentido de colectividad y corresponsabilidad del gobierno y la
sociedad en general.</t>
  </si>
  <si>
    <t>02 Administración de Recursos eficiente realizada del Instituto Jalisciense de Cancerología</t>
  </si>
  <si>
    <t>02-03 Total de licitaciones sin concurrencia de Comité de Adquisiciones del Instituto.</t>
  </si>
  <si>
    <t>02-04 Total de licitaciones con concurrencia de Comité de Adquisiciones del Instituto</t>
  </si>
  <si>
    <t>02-05 Total de verificaciones preventivas a equipos médicos.</t>
  </si>
  <si>
    <t>02-06 Total de servicios de mantenimiento preventivo a equipos de computo</t>
  </si>
  <si>
    <t>02-08 Total mantenimientos preventivos al Equipo medico</t>
  </si>
  <si>
    <t>02-09Total de mantenimientos preventivos a equipo electromecánico</t>
  </si>
  <si>
    <t>02-10Total de Servicios de Limpieza y Desinfección Hospitalaria</t>
  </si>
  <si>
    <t>01-03Total de Procedimientos Diagnosticos de Colposcopìas</t>
  </si>
  <si>
    <t>01-06 Total de Estudios de Ecosonogramas mamarios</t>
  </si>
  <si>
    <t>02-05 Total de conos cervicales mediante colpocopias</t>
  </si>
  <si>
    <t>02-06 Total de Atenciones en Admision Continua al paciente critico</t>
  </si>
  <si>
    <t>02-07 Total Intervenciones en Clinica de Cateter</t>
  </si>
  <si>
    <t>02-08 Total Intervenciones en Clinica de Heridas y Estomas</t>
  </si>
  <si>
    <t>02-09 Tratamientos otorgados al paciente mediante Braquiterapia.</t>
  </si>
  <si>
    <t>02-10 Total de tratamientos otorgados mediante radio intervencionismo</t>
  </si>
  <si>
    <t>03-01 Total pacientes atendidos por medio de Consultas de clínica del dolor</t>
  </si>
  <si>
    <t>03-02 Total de pacientes atendidos para el cuidado y Manejo del dolor en hospitalización</t>
  </si>
  <si>
    <t>03-03 Total de pacientes atendidos en hospitalización con cuidado Nutricio.</t>
  </si>
  <si>
    <t>03-05 Total de Intervencionesen
hospitalizacion por Psicología Oncológica al cuidador primario</t>
  </si>
  <si>
    <t>03-06 Atencion integral al paciente mediante Consulta de soporte especializada</t>
  </si>
  <si>
    <t>03-07 Total de pacientes rehabilitados de forma integral y especializada mediante visitas domiciliarias paliativas</t>
  </si>
  <si>
    <t>03-08 Total Estudios Socioeconómicos realizados.</t>
  </si>
  <si>
    <t>03-09 Total Atenciones Institucionales por Trabajo Social</t>
  </si>
  <si>
    <t>04-01 Total Intervenciones quirúrgicas realizadas para Re construcción mamaria</t>
  </si>
  <si>
    <t>04-03 Total Consulta Externa Especializada para la Re construcción mamaria</t>
  </si>
  <si>
    <t>Indicadores de Resutados</t>
  </si>
  <si>
    <t>Origen y Aplicación de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</si>
</sst>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43" formatCode="_-* #,##0.00_-;\-* #,##0.00_-;_-* &quot;-&quot;??_-;_-@_-"/>
    <numFmt numFmtId="164" formatCode="General_)"/>
    <numFmt numFmtId="165" formatCode="0_ ;\-0\ "/>
    <numFmt numFmtId="166" formatCode="_-* #,##0_-;\-* #,##0_-;_-* &quot;-&quot;??_-;_-@_-"/>
    <numFmt numFmtId="167" formatCode="_-[$€-2]* #,##0.00_-;\-[$€-2]* #,##0.00_-;_-[$€-2]* &quot;-&quot;??_-"/>
    <numFmt numFmtId="168" formatCode="00"/>
    <numFmt numFmtId="169" formatCode="_(* #,##0.00_);_(* \(#,##0.00\);_(* &quot;-&quot;??_);_(@_)"/>
    <numFmt numFmtId="170" formatCode="_-* #,##0.00_-;\-* #,##0.00_-;_-* \-??_-;_-@_-"/>
    <numFmt numFmtId="171" formatCode="_-\$* #,##0.00_-;&quot;-$&quot;* #,##0.00_-;_-\$* \-??_-;_-@_-"/>
    <numFmt numFmtId="172" formatCode="_(* #,##0\ &quot;pta&quot;_);_(* \(#,##0\ &quot;pta&quot;\);_(* &quot;-&quot;??\ &quot;pta&quot;_);_(@_)"/>
    <numFmt numFmtId="173" formatCode="[$-80A]General"/>
    <numFmt numFmtId="174" formatCode="#,##0_ ;\-#,##0\ "/>
    <numFmt numFmtId="175" formatCode="#,##0.0"/>
  </numFmts>
  <fonts count="73">
    <font>
      <sz val="11"/>
      <color theme="1"/>
      <name val="Calibri"/>
      <family val="2"/>
      <scheme val="minor"/>
    </font>
    <font>
      <sz val="11"/>
      <color theme="1"/>
      <name val="Calibri"/>
      <family val="2"/>
      <scheme val="minor"/>
    </font>
    <font>
      <sz val="9"/>
      <color theme="1"/>
      <name val="Arial"/>
      <family val="2"/>
    </font>
    <font>
      <b/>
      <sz val="9"/>
      <name val="Arial"/>
      <family val="2"/>
    </font>
    <font>
      <sz val="10"/>
      <name val="Arial"/>
      <family val="2"/>
    </font>
    <font>
      <sz val="9"/>
      <name val="Arial"/>
      <family val="2"/>
    </font>
    <font>
      <b/>
      <sz val="9"/>
      <color theme="1"/>
      <name val="Arial"/>
      <family val="2"/>
    </font>
    <font>
      <sz val="8"/>
      <color theme="1"/>
      <name val="Arial"/>
      <family val="2"/>
    </font>
    <font>
      <sz val="9"/>
      <color indexed="8"/>
      <name val="Arial"/>
      <family val="2"/>
    </font>
    <font>
      <sz val="9"/>
      <color rgb="FF000000"/>
      <name val="Arial"/>
      <family val="2"/>
    </font>
    <font>
      <sz val="11"/>
      <color indexed="8"/>
      <name val="Calibri"/>
      <family val="2"/>
    </font>
    <font>
      <b/>
      <sz val="9"/>
      <color indexed="8"/>
      <name val="Arial"/>
      <family val="2"/>
    </font>
    <font>
      <sz val="9"/>
      <color theme="1"/>
      <name val="Calibri"/>
      <family val="2"/>
      <scheme val="minor"/>
    </font>
    <font>
      <b/>
      <sz val="9"/>
      <color rgb="FF000000"/>
      <name val="Arial"/>
      <family val="2"/>
    </font>
    <font>
      <sz val="11"/>
      <color theme="1"/>
      <name val="Arial"/>
      <family val="2"/>
    </font>
    <font>
      <b/>
      <sz val="11"/>
      <color theme="1"/>
      <name val="Calibri"/>
      <family val="2"/>
      <scheme val="minor"/>
    </font>
    <font>
      <b/>
      <sz val="10"/>
      <name val="Arial"/>
      <family val="2"/>
    </font>
    <font>
      <sz val="11"/>
      <color theme="1"/>
      <name val="Calibri"/>
      <family val="2"/>
    </font>
    <font>
      <u/>
      <sz val="8"/>
      <color theme="10"/>
      <name val="MS Sans Serif"/>
      <family val="2"/>
    </font>
    <font>
      <u/>
      <sz val="8.8000000000000007"/>
      <color theme="10"/>
      <name val="Calibri"/>
      <family val="2"/>
    </font>
    <font>
      <u/>
      <sz val="11"/>
      <color theme="10"/>
      <name val="Calibri"/>
      <family val="2"/>
    </font>
    <font>
      <sz val="10"/>
      <name val="Courier"/>
      <family val="3"/>
    </font>
    <font>
      <sz val="10"/>
      <name val="Times New Roman"/>
      <family val="1"/>
      <charset val="204"/>
    </font>
    <font>
      <sz val="8"/>
      <name val="MS Sans Serif"/>
      <family val="2"/>
    </font>
    <font>
      <sz val="10"/>
      <name val="Times New Roman"/>
      <family val="1"/>
    </font>
    <font>
      <sz val="10"/>
      <color theme="1"/>
      <name val="Arial"/>
      <family val="2"/>
    </font>
    <font>
      <sz val="11"/>
      <color rgb="FF000000"/>
      <name val="Calibri1"/>
    </font>
    <font>
      <b/>
      <sz val="10"/>
      <color theme="1"/>
      <name val="Arial"/>
      <family val="2"/>
    </font>
    <font>
      <b/>
      <sz val="11"/>
      <color theme="1"/>
      <name val="Calibri"/>
      <family val="2"/>
    </font>
    <font>
      <b/>
      <sz val="11"/>
      <color theme="1"/>
      <name val="Arial"/>
      <family val="2"/>
    </font>
    <font>
      <b/>
      <i/>
      <sz val="9"/>
      <name val="Arial"/>
      <family val="2"/>
    </font>
    <font>
      <sz val="9"/>
      <color theme="0"/>
      <name val="Arial"/>
      <family val="2"/>
    </font>
    <font>
      <i/>
      <sz val="9"/>
      <name val="Arial"/>
      <family val="2"/>
    </font>
    <font>
      <i/>
      <sz val="9"/>
      <color theme="1"/>
      <name val="Arial"/>
      <family val="2"/>
    </font>
    <font>
      <sz val="8"/>
      <name val="Arial"/>
      <family val="2"/>
    </font>
    <font>
      <b/>
      <sz val="12"/>
      <color theme="0"/>
      <name val="Calibri"/>
      <family val="2"/>
      <scheme val="minor"/>
    </font>
    <font>
      <sz val="11"/>
      <color theme="0"/>
      <name val="Calibri"/>
      <family val="2"/>
    </font>
    <font>
      <sz val="18"/>
      <color theme="1"/>
      <name val="Arial"/>
      <family val="2"/>
    </font>
    <font>
      <b/>
      <sz val="14"/>
      <color theme="1"/>
      <name val="Calibri"/>
      <family val="2"/>
      <scheme val="minor"/>
    </font>
    <font>
      <b/>
      <sz val="14"/>
      <name val="Arial"/>
      <family val="2"/>
    </font>
    <font>
      <b/>
      <sz val="12"/>
      <name val="Arial"/>
      <family val="2"/>
    </font>
    <font>
      <b/>
      <sz val="12"/>
      <color theme="1"/>
      <name val="Arial"/>
      <family val="2"/>
    </font>
    <font>
      <sz val="6"/>
      <name val="Arial"/>
      <family val="2"/>
    </font>
    <font>
      <b/>
      <sz val="11"/>
      <color theme="0"/>
      <name val="Calibri"/>
      <family val="2"/>
      <scheme val="minor"/>
    </font>
    <font>
      <sz val="11"/>
      <color theme="0"/>
      <name val="Calibri"/>
      <family val="2"/>
      <scheme val="minor"/>
    </font>
    <font>
      <b/>
      <sz val="20"/>
      <color theme="1"/>
      <name val="Calibri"/>
      <family val="2"/>
      <scheme val="minor"/>
    </font>
    <font>
      <b/>
      <sz val="11"/>
      <name val="Calibri"/>
      <family val="2"/>
      <scheme val="minor"/>
    </font>
    <font>
      <b/>
      <sz val="7"/>
      <color theme="1"/>
      <name val="Calibri"/>
      <family val="2"/>
      <scheme val="minor"/>
    </font>
    <font>
      <b/>
      <sz val="11"/>
      <color theme="8" tint="-0.499984740745262"/>
      <name val="Calibri"/>
      <family val="2"/>
      <scheme val="minor"/>
    </font>
    <font>
      <sz val="10"/>
      <name val="Arial"/>
      <family val="2"/>
      <charset val="1"/>
    </font>
    <font>
      <b/>
      <sz val="7"/>
      <color theme="0"/>
      <name val="Calibri"/>
      <family val="2"/>
      <scheme val="minor"/>
    </font>
    <font>
      <b/>
      <sz val="9"/>
      <color theme="0"/>
      <name val="Calibri"/>
      <family val="2"/>
      <scheme val="minor"/>
    </font>
    <font>
      <b/>
      <sz val="6"/>
      <color theme="0"/>
      <name val="Calibri"/>
      <family val="2"/>
      <scheme val="minor"/>
    </font>
    <font>
      <b/>
      <sz val="8"/>
      <color theme="0"/>
      <name val="Calibri"/>
      <family val="2"/>
      <scheme val="minor"/>
    </font>
    <font>
      <b/>
      <sz val="7"/>
      <name val="Arial"/>
      <family val="2"/>
      <charset val="1"/>
    </font>
    <font>
      <sz val="9"/>
      <name val="Arial"/>
      <family val="2"/>
      <charset val="1"/>
    </font>
    <font>
      <sz val="7"/>
      <name val="Arial"/>
      <family val="2"/>
      <charset val="1"/>
    </font>
    <font>
      <b/>
      <sz val="9"/>
      <name val="Arial"/>
      <family val="2"/>
      <charset val="1"/>
    </font>
    <font>
      <b/>
      <sz val="9"/>
      <color rgb="FF009999"/>
      <name val="Arial"/>
      <family val="2"/>
      <charset val="1"/>
    </font>
    <font>
      <b/>
      <sz val="9"/>
      <color theme="9" tint="-0.249977111117893"/>
      <name val="Arial"/>
      <family val="2"/>
      <charset val="1"/>
    </font>
    <font>
      <b/>
      <sz val="9"/>
      <color theme="1"/>
      <name val="Arial"/>
      <family val="2"/>
      <charset val="1"/>
    </font>
    <font>
      <sz val="9"/>
      <color theme="1"/>
      <name val="Arial"/>
      <family val="2"/>
      <charset val="1"/>
    </font>
    <font>
      <b/>
      <sz val="8"/>
      <color theme="1"/>
      <name val="Arial"/>
      <family val="2"/>
      <charset val="1"/>
    </font>
    <font>
      <sz val="8"/>
      <color theme="1"/>
      <name val="Calibri"/>
      <family val="2"/>
      <scheme val="minor"/>
    </font>
    <font>
      <b/>
      <sz val="10"/>
      <color theme="0"/>
      <name val="Calibri"/>
      <family val="2"/>
      <scheme val="minor"/>
    </font>
    <font>
      <b/>
      <sz val="7"/>
      <name val="Arial"/>
      <family val="2"/>
    </font>
    <font>
      <sz val="8"/>
      <name val="Arial"/>
      <family val="2"/>
      <charset val="1"/>
    </font>
    <font>
      <sz val="7"/>
      <name val="Arial"/>
      <family val="2"/>
    </font>
    <font>
      <b/>
      <sz val="10"/>
      <name val="Arial"/>
      <family val="2"/>
      <charset val="1"/>
    </font>
    <font>
      <b/>
      <sz val="10"/>
      <color rgb="FF006666"/>
      <name val="Arial"/>
      <family val="2"/>
      <charset val="1"/>
    </font>
    <font>
      <b/>
      <sz val="10"/>
      <color theme="9" tint="-0.249977111117893"/>
      <name val="Arial"/>
      <family val="2"/>
      <charset val="1"/>
    </font>
    <font>
      <sz val="10"/>
      <color rgb="FFCC0099"/>
      <name val="Arial"/>
      <family val="2"/>
      <charset val="1"/>
    </font>
    <font>
      <sz val="9"/>
      <color rgb="FFCC0099"/>
      <name val="Arial"/>
      <family val="2"/>
      <charset val="1"/>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0"/>
      </patternFill>
    </fill>
    <fill>
      <patternFill patternType="solid">
        <fgColor rgb="FFC00000"/>
        <bgColor theme="4"/>
      </patternFill>
    </fill>
    <fill>
      <patternFill patternType="solid">
        <fgColor rgb="FF009999"/>
        <bgColor theme="4"/>
      </patternFill>
    </fill>
    <fill>
      <patternFill patternType="solid">
        <fgColor rgb="FF009999"/>
        <bgColor indexed="64"/>
      </patternFill>
    </fill>
    <fill>
      <patternFill patternType="solid">
        <fgColor rgb="FFFFFFCC"/>
        <bgColor indexed="64"/>
      </patternFill>
    </fill>
    <fill>
      <patternFill patternType="solid">
        <fgColor theme="8" tint="0.59999389629810485"/>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358">
    <xf numFmtId="0" fontId="0" fillId="0" borderId="0"/>
    <xf numFmtId="43" fontId="1" fillId="0" borderId="0" applyFont="0" applyFill="0" applyBorder="0" applyAlignment="0" applyProtection="0"/>
    <xf numFmtId="164" fontId="4" fillId="0" borderId="0"/>
    <xf numFmtId="0" fontId="4" fillId="0" borderId="0"/>
    <xf numFmtId="0" fontId="1" fillId="0" borderId="0"/>
    <xf numFmtId="43" fontId="10" fillId="0" borderId="0" applyFont="0" applyFill="0" applyBorder="0" applyAlignment="0" applyProtection="0"/>
    <xf numFmtId="0" fontId="17" fillId="0" borderId="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0" fontId="10" fillId="0" borderId="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1"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4" fontId="17" fillId="0" borderId="0" applyFont="0" applyFill="0" applyBorder="0" applyAlignment="0" applyProtection="0"/>
    <xf numFmtId="171" fontId="10"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4"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0" fillId="0" borderId="0"/>
    <xf numFmtId="0" fontId="1" fillId="0" borderId="0"/>
    <xf numFmtId="0" fontId="1" fillId="0" borderId="0"/>
    <xf numFmtId="0" fontId="22" fillId="0" borderId="0" applyNumberFormat="0" applyFill="0" applyBorder="0" applyProtection="0">
      <alignment vertical="top" wrapText="1"/>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23"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172" fontId="4" fillId="0" borderId="0" applyFont="0" applyFill="0" applyBorder="0" applyAlignment="0" applyProtection="0"/>
    <xf numFmtId="0" fontId="1" fillId="0" borderId="0"/>
    <xf numFmtId="0" fontId="1" fillId="0" borderId="0"/>
    <xf numFmtId="43" fontId="17" fillId="0" borderId="0" applyFont="0" applyFill="0" applyBorder="0" applyAlignment="0" applyProtection="0"/>
    <xf numFmtId="9" fontId="1" fillId="0" borderId="0" applyFont="0" applyFill="0" applyBorder="0" applyAlignment="0" applyProtection="0"/>
    <xf numFmtId="173" fontId="26" fillId="0" borderId="0" applyBorder="0" applyProtection="0"/>
  </cellStyleXfs>
  <cellXfs count="347">
    <xf numFmtId="0" fontId="0" fillId="0" borderId="0" xfId="0"/>
    <xf numFmtId="0" fontId="2" fillId="2" borderId="0" xfId="0" applyFont="1" applyFill="1"/>
    <xf numFmtId="0" fontId="7" fillId="2" borderId="0" xfId="0" applyFont="1" applyFill="1"/>
    <xf numFmtId="0" fontId="17" fillId="0" borderId="0" xfId="6"/>
    <xf numFmtId="0" fontId="7" fillId="2" borderId="0" xfId="6" applyFont="1" applyFill="1"/>
    <xf numFmtId="0" fontId="6" fillId="0" borderId="8" xfId="6" applyFont="1" applyBorder="1" applyAlignment="1">
      <alignment horizontal="justify" vertical="center" wrapText="1"/>
    </xf>
    <xf numFmtId="0" fontId="0" fillId="0" borderId="0" xfId="0" applyAlignment="1">
      <alignment wrapText="1"/>
    </xf>
    <xf numFmtId="0" fontId="14" fillId="0" borderId="0" xfId="0" applyFont="1"/>
    <xf numFmtId="0" fontId="0" fillId="0" borderId="0" xfId="0" applyBorder="1"/>
    <xf numFmtId="43" fontId="15" fillId="0" borderId="0" xfId="1" applyFont="1" applyBorder="1"/>
    <xf numFmtId="166" fontId="15" fillId="0" borderId="0" xfId="1" applyNumberFormat="1" applyFont="1" applyBorder="1"/>
    <xf numFmtId="0" fontId="0" fillId="0" borderId="0" xfId="0" applyAlignment="1"/>
    <xf numFmtId="37" fontId="3" fillId="3" borderId="11" xfId="355" applyNumberFormat="1" applyFont="1" applyFill="1" applyBorder="1" applyAlignment="1" applyProtection="1">
      <alignment horizontal="center" vertical="center"/>
    </xf>
    <xf numFmtId="37" fontId="3" fillId="3" borderId="11" xfId="355" applyNumberFormat="1" applyFont="1" applyFill="1" applyBorder="1" applyAlignment="1" applyProtection="1">
      <alignment horizontal="center" wrapText="1"/>
    </xf>
    <xf numFmtId="37" fontId="3" fillId="3" borderId="11" xfId="355" applyNumberFormat="1" applyFont="1" applyFill="1" applyBorder="1" applyAlignment="1" applyProtection="1">
      <alignment horizontal="center"/>
    </xf>
    <xf numFmtId="3" fontId="11" fillId="2" borderId="13" xfId="5" applyNumberFormat="1" applyFont="1" applyFill="1" applyBorder="1" applyAlignment="1">
      <alignment horizontal="right"/>
    </xf>
    <xf numFmtId="0" fontId="9" fillId="0" borderId="4" xfId="6" applyFont="1" applyBorder="1" applyAlignment="1">
      <alignment horizontal="center" vertical="center" wrapText="1"/>
    </xf>
    <xf numFmtId="0" fontId="9" fillId="0" borderId="0" xfId="6" applyFont="1" applyAlignment="1">
      <alignment vertical="center" wrapText="1"/>
    </xf>
    <xf numFmtId="3" fontId="8" fillId="2" borderId="13" xfId="5" applyNumberFormat="1" applyFont="1" applyFill="1" applyBorder="1" applyAlignment="1" applyProtection="1">
      <alignment horizontal="right"/>
      <protection locked="0"/>
    </xf>
    <xf numFmtId="3" fontId="8" fillId="2" borderId="13" xfId="5" applyNumberFormat="1" applyFont="1" applyFill="1" applyBorder="1" applyAlignment="1">
      <alignment horizontal="right"/>
    </xf>
    <xf numFmtId="0" fontId="6" fillId="0" borderId="10" xfId="6" applyFont="1" applyBorder="1" applyAlignment="1">
      <alignment horizontal="justify" vertical="center" wrapText="1"/>
    </xf>
    <xf numFmtId="3" fontId="11" fillId="2" borderId="12" xfId="5" applyNumberFormat="1" applyFont="1" applyFill="1" applyBorder="1" applyAlignment="1">
      <alignment horizontal="right" vertical="center"/>
    </xf>
    <xf numFmtId="0" fontId="28" fillId="0" borderId="0" xfId="6" applyFont="1" applyAlignment="1">
      <alignment vertical="center"/>
    </xf>
    <xf numFmtId="0" fontId="2" fillId="2" borderId="0" xfId="0" applyFont="1" applyFill="1" applyAlignment="1">
      <alignment vertical="top"/>
    </xf>
    <xf numFmtId="0" fontId="3" fillId="2" borderId="0" xfId="2" applyNumberFormat="1" applyFont="1" applyFill="1" applyAlignment="1">
      <alignment vertical="center"/>
    </xf>
    <xf numFmtId="0" fontId="3" fillId="2" borderId="0" xfId="2" applyNumberFormat="1" applyFont="1" applyFill="1" applyAlignment="1">
      <alignment horizontal="centerContinuous" vertical="center"/>
    </xf>
    <xf numFmtId="0" fontId="3" fillId="2" borderId="4" xfId="2" applyNumberFormat="1" applyFont="1" applyFill="1" applyBorder="1" applyAlignment="1">
      <alignment vertical="center"/>
    </xf>
    <xf numFmtId="0" fontId="2" fillId="2" borderId="5" xfId="0" applyFont="1" applyFill="1" applyBorder="1"/>
    <xf numFmtId="0" fontId="2" fillId="2" borderId="4" xfId="0" applyFont="1" applyFill="1" applyBorder="1" applyAlignment="1">
      <alignment vertical="top"/>
    </xf>
    <xf numFmtId="0" fontId="5" fillId="2" borderId="0" xfId="0" applyFont="1" applyFill="1" applyAlignment="1">
      <alignment vertical="top"/>
    </xf>
    <xf numFmtId="3" fontId="5" fillId="2" borderId="0" xfId="0" applyNumberFormat="1" applyFont="1" applyFill="1" applyAlignment="1" applyProtection="1">
      <alignment vertical="top"/>
      <protection locked="0"/>
    </xf>
    <xf numFmtId="0" fontId="31" fillId="2" borderId="0" xfId="0" applyFont="1" applyFill="1" applyAlignment="1">
      <alignment vertical="center" wrapText="1"/>
    </xf>
    <xf numFmtId="0" fontId="5" fillId="2" borderId="0" xfId="0" applyFont="1" applyFill="1" applyAlignment="1">
      <alignment horizontal="left" vertical="top"/>
    </xf>
    <xf numFmtId="0" fontId="2" fillId="2" borderId="1" xfId="0" applyFont="1" applyFill="1" applyBorder="1" applyAlignment="1">
      <alignment vertical="top"/>
    </xf>
    <xf numFmtId="0" fontId="5" fillId="2" borderId="0" xfId="0" applyFont="1" applyFill="1"/>
    <xf numFmtId="43" fontId="5" fillId="2" borderId="0" xfId="1" applyFont="1" applyFill="1"/>
    <xf numFmtId="0" fontId="5" fillId="2" borderId="0" xfId="0" applyFont="1" applyFill="1" applyAlignment="1">
      <alignment vertical="center"/>
    </xf>
    <xf numFmtId="0" fontId="3" fillId="2" borderId="0" xfId="3" applyFont="1" applyFill="1"/>
    <xf numFmtId="0" fontId="6" fillId="2" borderId="0" xfId="0" applyFont="1" applyFill="1"/>
    <xf numFmtId="0" fontId="3" fillId="2" borderId="0" xfId="3" applyFont="1" applyFill="1" applyAlignment="1">
      <alignment horizontal="center"/>
    </xf>
    <xf numFmtId="0" fontId="5" fillId="3" borderId="17" xfId="0" applyFont="1" applyFill="1" applyBorder="1" applyAlignment="1">
      <alignment horizontal="center" vertical="center"/>
    </xf>
    <xf numFmtId="165" fontId="3" fillId="3" borderId="18" xfId="1" applyNumberFormat="1" applyFont="1" applyFill="1" applyBorder="1" applyAlignment="1">
      <alignment horizontal="center" vertical="center"/>
    </xf>
    <xf numFmtId="0" fontId="3" fillId="3" borderId="19" xfId="3" applyFont="1" applyFill="1" applyBorder="1" applyAlignment="1">
      <alignment horizontal="center" vertical="center"/>
    </xf>
    <xf numFmtId="0" fontId="2" fillId="2" borderId="4" xfId="0" applyFont="1" applyFill="1" applyBorder="1"/>
    <xf numFmtId="0" fontId="3" fillId="2" borderId="0" xfId="3" applyFont="1" applyFill="1" applyAlignment="1">
      <alignment vertical="center"/>
    </xf>
    <xf numFmtId="0" fontId="3" fillId="2" borderId="4" xfId="0" applyFont="1" applyFill="1" applyBorder="1"/>
    <xf numFmtId="0" fontId="3" fillId="2" borderId="4" xfId="0" applyFont="1" applyFill="1" applyBorder="1" applyAlignment="1">
      <alignment horizontal="left" vertical="top"/>
    </xf>
    <xf numFmtId="0" fontId="2" fillId="2" borderId="5" xfId="0" applyFont="1" applyFill="1" applyBorder="1" applyAlignment="1">
      <alignment vertical="top"/>
    </xf>
    <xf numFmtId="0" fontId="5" fillId="2" borderId="4" xfId="0" applyFont="1" applyFill="1" applyBorder="1" applyAlignment="1">
      <alignment horizontal="left" vertical="top"/>
    </xf>
    <xf numFmtId="0" fontId="30" fillId="2" borderId="4" xfId="0" applyFont="1" applyFill="1" applyBorder="1" applyAlignment="1">
      <alignment horizontal="left" vertical="top"/>
    </xf>
    <xf numFmtId="0" fontId="33" fillId="2" borderId="5" xfId="0" applyFont="1" applyFill="1" applyBorder="1" applyAlignment="1">
      <alignment vertical="top"/>
    </xf>
    <xf numFmtId="0" fontId="2" fillId="2" borderId="6" xfId="0" applyFont="1" applyFill="1" applyBorder="1"/>
    <xf numFmtId="0" fontId="5" fillId="2" borderId="0" xfId="0" applyFont="1" applyFill="1" applyAlignment="1" applyProtection="1">
      <alignment vertical="top" wrapText="1"/>
      <protection locked="0"/>
    </xf>
    <xf numFmtId="0" fontId="2" fillId="2" borderId="0" xfId="0" applyFont="1" applyFill="1" applyAlignment="1">
      <alignment vertical="center"/>
    </xf>
    <xf numFmtId="0" fontId="5" fillId="2" borderId="0" xfId="0" applyFont="1" applyFill="1" applyAlignment="1">
      <alignment horizontal="right" vertical="center"/>
    </xf>
    <xf numFmtId="0" fontId="3" fillId="2" borderId="0" xfId="3" applyFont="1" applyFill="1" applyAlignment="1">
      <alignment vertical="top"/>
    </xf>
    <xf numFmtId="0" fontId="2" fillId="2" borderId="0" xfId="0" applyFont="1" applyFill="1" applyAlignment="1">
      <alignment horizontal="centerContinuous"/>
    </xf>
    <xf numFmtId="0" fontId="5" fillId="2" borderId="0" xfId="3" applyFont="1" applyFill="1" applyAlignment="1">
      <alignment horizontal="centerContinuous" vertical="center"/>
    </xf>
    <xf numFmtId="0" fontId="5" fillId="2" borderId="0" xfId="3" applyFont="1" applyFill="1" applyAlignment="1">
      <alignment horizontal="center" vertical="top"/>
    </xf>
    <xf numFmtId="0" fontId="31" fillId="2" borderId="0" xfId="0" applyFont="1" applyFill="1" applyAlignment="1">
      <alignment vertical="center"/>
    </xf>
    <xf numFmtId="0" fontId="6" fillId="3" borderId="18" xfId="3" applyFont="1" applyFill="1" applyBorder="1" applyAlignment="1">
      <alignment horizontal="center" vertical="center"/>
    </xf>
    <xf numFmtId="165" fontId="6" fillId="3" borderId="18" xfId="1" applyNumberFormat="1" applyFont="1" applyFill="1" applyBorder="1" applyAlignment="1">
      <alignment horizontal="center" vertical="center"/>
    </xf>
    <xf numFmtId="0" fontId="2" fillId="3" borderId="19" xfId="0" applyFont="1" applyFill="1" applyBorder="1"/>
    <xf numFmtId="0" fontId="5" fillId="2" borderId="0" xfId="3" applyFont="1" applyFill="1" applyAlignment="1">
      <alignment vertical="top"/>
    </xf>
    <xf numFmtId="3" fontId="3" fillId="2" borderId="0" xfId="3" applyNumberFormat="1" applyFont="1" applyFill="1" applyAlignment="1">
      <alignment vertical="top"/>
    </xf>
    <xf numFmtId="3" fontId="5" fillId="2" borderId="0" xfId="3" applyNumberFormat="1" applyFont="1" applyFill="1" applyAlignment="1" applyProtection="1">
      <alignment vertical="top"/>
      <protection locked="0"/>
    </xf>
    <xf numFmtId="0" fontId="5" fillId="2" borderId="0" xfId="3" applyFont="1" applyFill="1" applyAlignment="1">
      <alignment horizontal="left" vertical="top"/>
    </xf>
    <xf numFmtId="3" fontId="2" fillId="2" borderId="0" xfId="0" applyNumberFormat="1" applyFont="1" applyFill="1" applyAlignment="1">
      <alignment vertical="top"/>
    </xf>
    <xf numFmtId="0" fontId="2" fillId="2" borderId="0" xfId="0" applyFont="1" applyFill="1" applyAlignment="1">
      <alignment horizontal="left" vertical="top"/>
    </xf>
    <xf numFmtId="0" fontId="3" fillId="2" borderId="0" xfId="3" applyFont="1" applyFill="1" applyAlignment="1">
      <alignment horizontal="left" vertical="top"/>
    </xf>
    <xf numFmtId="3" fontId="3" fillId="2" borderId="0" xfId="3" applyNumberFormat="1" applyFont="1" applyFill="1" applyAlignment="1">
      <alignment horizontal="right" vertical="top" wrapText="1"/>
    </xf>
    <xf numFmtId="0" fontId="2" fillId="2" borderId="0" xfId="0" applyFont="1" applyFill="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wrapText="1"/>
    </xf>
    <xf numFmtId="0" fontId="2" fillId="2" borderId="0" xfId="0" applyFont="1" applyFill="1" applyAlignment="1">
      <alignment horizontal="left" wrapText="1"/>
    </xf>
    <xf numFmtId="3" fontId="3" fillId="2" borderId="0" xfId="3" applyNumberFormat="1" applyFont="1" applyFill="1" applyAlignment="1" applyProtection="1">
      <alignment horizontal="right" vertical="top" wrapText="1"/>
      <protection locked="0"/>
    </xf>
    <xf numFmtId="3" fontId="3" fillId="2" borderId="0" xfId="0" applyNumberFormat="1" applyFont="1" applyFill="1" applyAlignment="1">
      <alignment vertical="center"/>
    </xf>
    <xf numFmtId="3" fontId="17" fillId="0" borderId="0" xfId="6" applyNumberFormat="1"/>
    <xf numFmtId="0" fontId="36" fillId="0" borderId="0" xfId="0" applyFont="1"/>
    <xf numFmtId="0" fontId="25" fillId="4" borderId="0" xfId="0" applyFont="1" applyFill="1"/>
    <xf numFmtId="0" fontId="37" fillId="0" borderId="0" xfId="0" applyFont="1"/>
    <xf numFmtId="0" fontId="29" fillId="0" borderId="0" xfId="0" applyFont="1" applyAlignment="1">
      <alignment horizontal="center" vertical="center"/>
    </xf>
    <xf numFmtId="0" fontId="15" fillId="0" borderId="0" xfId="0" applyFont="1"/>
    <xf numFmtId="0" fontId="5" fillId="2" borderId="0" xfId="0" applyFont="1" applyFill="1" applyBorder="1" applyAlignment="1" applyProtection="1">
      <alignment vertical="top" wrapText="1"/>
      <protection locked="0"/>
    </xf>
    <xf numFmtId="0" fontId="12" fillId="0" borderId="0" xfId="0" applyFont="1" applyBorder="1"/>
    <xf numFmtId="0" fontId="15" fillId="0" borderId="0" xfId="0" applyFont="1" applyAlignment="1">
      <alignment horizontal="center"/>
    </xf>
    <xf numFmtId="0" fontId="5" fillId="2" borderId="0" xfId="0" applyFont="1" applyFill="1" applyBorder="1" applyAlignment="1">
      <alignment vertical="top"/>
    </xf>
    <xf numFmtId="0" fontId="27" fillId="0" borderId="0" xfId="0" applyFont="1" applyBorder="1" applyAlignment="1" applyProtection="1">
      <protection locked="0"/>
    </xf>
    <xf numFmtId="0" fontId="4" fillId="2" borderId="0" xfId="0" applyFont="1" applyFill="1" applyBorder="1" applyAlignment="1" applyProtection="1">
      <alignment vertical="center" wrapText="1"/>
      <protection locked="0"/>
    </xf>
    <xf numFmtId="0" fontId="3" fillId="2" borderId="0" xfId="3" applyFont="1" applyFill="1" applyAlignment="1">
      <alignment horizontal="left" vertical="top" wrapText="1"/>
    </xf>
    <xf numFmtId="0" fontId="5" fillId="2" borderId="0" xfId="3" applyFont="1" applyFill="1" applyAlignment="1">
      <alignment horizontal="left" vertical="top"/>
    </xf>
    <xf numFmtId="0" fontId="3" fillId="2" borderId="0" xfId="3" applyFont="1" applyFill="1" applyAlignment="1">
      <alignment horizontal="left" vertical="top"/>
    </xf>
    <xf numFmtId="0" fontId="2"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3" borderId="14" xfId="0" applyFont="1" applyFill="1" applyBorder="1" applyAlignment="1">
      <alignment horizontal="centerContinuous" vertical="center"/>
    </xf>
    <xf numFmtId="0" fontId="5" fillId="3" borderId="16" xfId="0" applyFont="1" applyFill="1" applyBorder="1" applyAlignment="1">
      <alignment vertical="center"/>
    </xf>
    <xf numFmtId="165" fontId="3" fillId="3" borderId="1" xfId="1" applyNumberFormat="1" applyFont="1" applyFill="1" applyBorder="1" applyAlignment="1">
      <alignment horizontal="center" vertical="center"/>
    </xf>
    <xf numFmtId="0" fontId="5" fillId="3" borderId="7" xfId="0" applyFont="1" applyFill="1" applyBorder="1" applyAlignment="1">
      <alignment vertical="center"/>
    </xf>
    <xf numFmtId="0" fontId="3" fillId="2" borderId="0" xfId="2" applyNumberFormat="1" applyFont="1" applyFill="1" applyAlignment="1">
      <alignment horizontal="right" vertical="center"/>
    </xf>
    <xf numFmtId="0" fontId="2" fillId="2" borderId="5" xfId="0" applyFont="1" applyFill="1" applyBorder="1" applyAlignment="1">
      <alignment vertical="center"/>
    </xf>
    <xf numFmtId="0" fontId="2" fillId="2" borderId="4" xfId="0" applyFont="1" applyFill="1" applyBorder="1" applyAlignment="1">
      <alignment vertical="center"/>
    </xf>
    <xf numFmtId="174" fontId="5" fillId="2" borderId="0" xfId="1" applyNumberFormat="1" applyFont="1" applyFill="1" applyAlignment="1">
      <alignment vertical="center"/>
    </xf>
    <xf numFmtId="0" fontId="2" fillId="2" borderId="0" xfId="0" applyFont="1" applyFill="1" applyAlignment="1">
      <alignment horizontal="right" vertical="center"/>
    </xf>
    <xf numFmtId="0" fontId="3" fillId="2" borderId="0" xfId="0" applyFont="1" applyFill="1" applyAlignment="1">
      <alignment vertical="center" wrapText="1"/>
    </xf>
    <xf numFmtId="3" fontId="5" fillId="2" borderId="0" xfId="0" applyNumberFormat="1" applyFont="1" applyFill="1" applyAlignment="1">
      <alignment vertical="center"/>
    </xf>
    <xf numFmtId="0" fontId="30" fillId="2" borderId="0" xfId="0" applyFont="1" applyFill="1" applyAlignment="1">
      <alignment vertical="center" wrapText="1"/>
    </xf>
    <xf numFmtId="0" fontId="30" fillId="2" borderId="0" xfId="0" applyFont="1" applyFill="1" applyAlignment="1">
      <alignment vertical="center"/>
    </xf>
    <xf numFmtId="3" fontId="5" fillId="0" borderId="0" xfId="0" applyNumberFormat="1" applyFont="1" applyAlignment="1" applyProtection="1">
      <alignment vertical="center"/>
      <protection locked="0"/>
    </xf>
    <xf numFmtId="9" fontId="2" fillId="0" borderId="0" xfId="356" applyFont="1" applyAlignment="1">
      <alignment vertical="center"/>
    </xf>
    <xf numFmtId="0" fontId="5" fillId="2" borderId="0" xfId="0" applyFont="1" applyFill="1" applyAlignment="1">
      <alignment vertical="center" wrapText="1"/>
    </xf>
    <xf numFmtId="0" fontId="5" fillId="2" borderId="0" xfId="0" applyFont="1" applyFill="1" applyAlignment="1">
      <alignment horizontal="left" vertical="center" wrapText="1"/>
    </xf>
    <xf numFmtId="3" fontId="5" fillId="2" borderId="0" xfId="1" applyNumberFormat="1" applyFont="1" applyFill="1" applyAlignment="1">
      <alignment vertical="center"/>
    </xf>
    <xf numFmtId="0" fontId="6" fillId="2" borderId="4" xfId="0" applyFont="1" applyFill="1" applyBorder="1" applyAlignment="1">
      <alignment vertical="center"/>
    </xf>
    <xf numFmtId="3" fontId="30" fillId="2" borderId="0" xfId="0" applyNumberFormat="1" applyFont="1" applyFill="1" applyAlignment="1">
      <alignment vertical="center"/>
    </xf>
    <xf numFmtId="0" fontId="6" fillId="2" borderId="0" xfId="0" applyFont="1" applyFill="1" applyAlignment="1">
      <alignment horizontal="right" vertical="center"/>
    </xf>
    <xf numFmtId="3" fontId="3" fillId="2" borderId="0" xfId="1" applyNumberFormat="1" applyFont="1" applyFill="1" applyAlignment="1">
      <alignment vertical="center"/>
    </xf>
    <xf numFmtId="0" fontId="3" fillId="2" borderId="0" xfId="0" applyFont="1" applyFill="1" applyAlignment="1">
      <alignment horizontal="left" vertical="center" wrapText="1"/>
    </xf>
    <xf numFmtId="0" fontId="2" fillId="2" borderId="0" xfId="0" applyFont="1" applyFill="1" applyAlignment="1">
      <alignment vertical="center" wrapText="1"/>
    </xf>
    <xf numFmtId="3" fontId="5" fillId="2" borderId="0" xfId="0" applyNumberFormat="1" applyFont="1" applyFill="1" applyAlignment="1" applyProtection="1">
      <alignment vertical="center"/>
      <protection locked="0"/>
    </xf>
    <xf numFmtId="3" fontId="2" fillId="0" borderId="0" xfId="0" applyNumberFormat="1" applyFont="1" applyAlignment="1">
      <alignment vertical="center"/>
    </xf>
    <xf numFmtId="43" fontId="2" fillId="0" borderId="0" xfId="1" applyFont="1" applyAlignment="1">
      <alignment vertical="center"/>
    </xf>
    <xf numFmtId="0" fontId="3" fillId="2" borderId="0" xfId="0" applyFont="1" applyFill="1" applyAlignment="1">
      <alignment horizontal="left" vertical="center"/>
    </xf>
    <xf numFmtId="43" fontId="2" fillId="0" borderId="0" xfId="0" applyNumberFormat="1" applyFont="1" applyAlignment="1">
      <alignment vertical="center"/>
    </xf>
    <xf numFmtId="3" fontId="32" fillId="2" borderId="0" xfId="1" applyNumberFormat="1" applyFont="1" applyFill="1" applyAlignment="1">
      <alignment vertical="center"/>
    </xf>
    <xf numFmtId="0" fontId="5" fillId="2" borderId="0" xfId="0" applyFont="1" applyFill="1" applyAlignment="1">
      <alignment horizontal="left" vertical="center"/>
    </xf>
    <xf numFmtId="0" fontId="2" fillId="2" borderId="6" xfId="0" applyFont="1"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horizontal="right" vertical="center"/>
    </xf>
    <xf numFmtId="0" fontId="2" fillId="2" borderId="7" xfId="0" applyFont="1" applyFill="1" applyBorder="1" applyAlignment="1">
      <alignment vertical="center"/>
    </xf>
    <xf numFmtId="175" fontId="2" fillId="0" borderId="0" xfId="0" applyNumberFormat="1" applyFont="1" applyAlignment="1">
      <alignment vertical="center"/>
    </xf>
    <xf numFmtId="43" fontId="5" fillId="2" borderId="0" xfId="1" applyFont="1" applyFill="1" applyAlignment="1">
      <alignment vertical="center"/>
    </xf>
    <xf numFmtId="0" fontId="3" fillId="2" borderId="0" xfId="3" applyFont="1" applyFill="1" applyBorder="1" applyAlignment="1">
      <alignment vertical="center"/>
    </xf>
    <xf numFmtId="0" fontId="5" fillId="2" borderId="0" xfId="3" applyFont="1" applyFill="1" applyBorder="1"/>
    <xf numFmtId="3" fontId="5" fillId="2" borderId="0" xfId="0" applyNumberFormat="1" applyFont="1" applyFill="1" applyBorder="1" applyAlignment="1">
      <alignment vertical="top"/>
    </xf>
    <xf numFmtId="3" fontId="3" fillId="2" borderId="0" xfId="0" applyNumberFormat="1" applyFont="1" applyFill="1" applyBorder="1" applyAlignment="1">
      <alignment vertical="top"/>
    </xf>
    <xf numFmtId="3" fontId="5" fillId="2" borderId="0" xfId="1" applyNumberFormat="1" applyFont="1" applyFill="1" applyBorder="1" applyAlignment="1" applyProtection="1">
      <alignment vertical="top"/>
      <protection locked="0"/>
    </xf>
    <xf numFmtId="3" fontId="5" fillId="0" borderId="0" xfId="0" applyNumberFormat="1" applyFont="1" applyBorder="1" applyAlignment="1" applyProtection="1">
      <alignment vertical="top"/>
      <protection locked="0"/>
    </xf>
    <xf numFmtId="0" fontId="3" fillId="2" borderId="0" xfId="0" applyFont="1" applyFill="1" applyBorder="1" applyAlignment="1">
      <alignment vertical="top" wrapText="1"/>
    </xf>
    <xf numFmtId="3" fontId="32" fillId="2" borderId="0" xfId="0" applyNumberFormat="1" applyFont="1" applyFill="1" applyBorder="1" applyAlignment="1">
      <alignment vertical="top"/>
    </xf>
    <xf numFmtId="0" fontId="30" fillId="2" borderId="0" xfId="0" applyFont="1" applyFill="1" applyBorder="1" applyAlignment="1">
      <alignment vertical="top"/>
    </xf>
    <xf numFmtId="3" fontId="5" fillId="0" borderId="0" xfId="1" applyNumberFormat="1" applyFont="1" applyBorder="1" applyAlignment="1" applyProtection="1">
      <alignment vertical="top"/>
      <protection locked="0"/>
    </xf>
    <xf numFmtId="3" fontId="3" fillId="2" borderId="0" xfId="1" applyNumberFormat="1" applyFont="1" applyFill="1" applyBorder="1" applyAlignment="1">
      <alignment vertical="top"/>
    </xf>
    <xf numFmtId="0" fontId="30" fillId="2" borderId="0" xfId="0" applyFont="1" applyFill="1" applyBorder="1" applyAlignment="1">
      <alignment vertical="top" wrapText="1"/>
    </xf>
    <xf numFmtId="0" fontId="33" fillId="2" borderId="7" xfId="0" applyFont="1" applyFill="1" applyBorder="1" applyAlignment="1">
      <alignment vertical="top"/>
    </xf>
    <xf numFmtId="0" fontId="15" fillId="0" borderId="0" xfId="0" applyFont="1" applyAlignment="1">
      <alignment vertical="center"/>
    </xf>
    <xf numFmtId="3" fontId="5" fillId="2" borderId="0" xfId="3" applyNumberFormat="1" applyFont="1" applyFill="1" applyBorder="1" applyAlignment="1" applyProtection="1">
      <alignment vertical="top"/>
      <protection locked="0"/>
    </xf>
    <xf numFmtId="3" fontId="5" fillId="2" borderId="0" xfId="3" applyNumberFormat="1" applyFont="1" applyFill="1" applyAlignment="1">
      <alignment horizontal="right" vertical="top" wrapText="1"/>
    </xf>
    <xf numFmtId="0" fontId="3" fillId="2" borderId="0" xfId="3" applyFont="1" applyFill="1" applyAlignment="1">
      <alignment vertical="top" wrapText="1"/>
    </xf>
    <xf numFmtId="0" fontId="2" fillId="2" borderId="6" xfId="0" applyFont="1" applyFill="1" applyBorder="1" applyAlignment="1">
      <alignment horizontal="left" vertical="top" wrapText="1"/>
    </xf>
    <xf numFmtId="0" fontId="3" fillId="2" borderId="1" xfId="3" applyFont="1" applyFill="1" applyBorder="1" applyAlignment="1">
      <alignment horizontal="left" vertical="top"/>
    </xf>
    <xf numFmtId="3" fontId="3" fillId="2" borderId="1" xfId="3" applyNumberFormat="1" applyFont="1" applyFill="1" applyBorder="1" applyAlignment="1">
      <alignment horizontal="right" vertical="top" wrapText="1"/>
    </xf>
    <xf numFmtId="0" fontId="2" fillId="2" borderId="7" xfId="0" applyFont="1" applyFill="1" applyBorder="1" applyAlignment="1">
      <alignment horizontal="left" wrapText="1"/>
    </xf>
    <xf numFmtId="0" fontId="15" fillId="0" borderId="0" xfId="0" applyFont="1" applyAlignment="1">
      <alignment horizontal="center" vertical="center"/>
    </xf>
    <xf numFmtId="0" fontId="2" fillId="0" borderId="0" xfId="0" applyFont="1" applyFill="1"/>
    <xf numFmtId="43" fontId="2" fillId="0" borderId="0" xfId="1" applyFont="1" applyFill="1"/>
    <xf numFmtId="0" fontId="2" fillId="0" borderId="0" xfId="0" applyFont="1" applyFill="1" applyAlignment="1">
      <alignment horizontal="left" wrapText="1"/>
    </xf>
    <xf numFmtId="3" fontId="2" fillId="0" borderId="0" xfId="0" applyNumberFormat="1" applyFont="1" applyFill="1" applyAlignment="1">
      <alignment horizontal="left" wrapText="1"/>
    </xf>
    <xf numFmtId="43" fontId="2" fillId="0" borderId="0" xfId="1" applyFont="1" applyFill="1" applyAlignment="1">
      <alignment horizontal="left" wrapText="1"/>
    </xf>
    <xf numFmtId="43" fontId="2" fillId="0" borderId="0" xfId="0" applyNumberFormat="1" applyFont="1" applyFill="1"/>
    <xf numFmtId="3" fontId="2" fillId="0" borderId="0" xfId="0" applyNumberFormat="1" applyFont="1" applyFill="1"/>
    <xf numFmtId="0" fontId="0" fillId="0" borderId="0" xfId="0" applyFill="1"/>
    <xf numFmtId="3" fontId="2" fillId="2" borderId="0" xfId="0" applyNumberFormat="1" applyFont="1" applyFill="1" applyAlignment="1">
      <alignment horizontal="left" wrapText="1"/>
    </xf>
    <xf numFmtId="3" fontId="3" fillId="0" borderId="0" xfId="3" applyNumberFormat="1" applyFont="1" applyFill="1" applyAlignment="1">
      <alignment horizontal="right" vertical="top" wrapText="1"/>
    </xf>
    <xf numFmtId="3" fontId="5" fillId="2" borderId="0" xfId="0" applyNumberFormat="1" applyFont="1" applyFill="1" applyAlignment="1">
      <alignment vertical="top"/>
    </xf>
    <xf numFmtId="0" fontId="45" fillId="0" borderId="0" xfId="0" applyFont="1" applyAlignment="1">
      <alignment vertical="center"/>
    </xf>
    <xf numFmtId="0" fontId="15" fillId="0" borderId="0" xfId="0" applyFont="1" applyAlignment="1">
      <alignment horizontal="left" vertical="center"/>
    </xf>
    <xf numFmtId="0" fontId="47" fillId="0" borderId="0" xfId="0" applyFont="1" applyAlignment="1">
      <alignment vertical="center"/>
    </xf>
    <xf numFmtId="0" fontId="0" fillId="0" borderId="0" xfId="0" applyAlignment="1">
      <alignment horizontal="center" vertical="center"/>
    </xf>
    <xf numFmtId="168" fontId="43" fillId="5" borderId="20" xfId="3" applyNumberFormat="1" applyFont="1" applyFill="1" applyBorder="1" applyAlignment="1" applyProtection="1">
      <alignment horizontal="center" vertical="center" wrapText="1"/>
    </xf>
    <xf numFmtId="0" fontId="43" fillId="5" borderId="20" xfId="3" applyFont="1" applyFill="1" applyBorder="1" applyAlignment="1" applyProtection="1">
      <alignment horizontal="center" vertical="center" wrapText="1"/>
    </xf>
    <xf numFmtId="0" fontId="50" fillId="6" borderId="19" xfId="3" applyFont="1" applyFill="1" applyBorder="1" applyAlignment="1" applyProtection="1">
      <alignment horizontal="center" vertical="center" textRotation="90" wrapText="1"/>
    </xf>
    <xf numFmtId="0" fontId="51" fillId="6" borderId="17" xfId="3" applyFont="1" applyFill="1" applyBorder="1" applyAlignment="1" applyProtection="1">
      <alignment horizontal="center" vertical="center" wrapText="1"/>
    </xf>
    <xf numFmtId="0" fontId="51" fillId="6" borderId="20" xfId="3" applyFont="1" applyFill="1" applyBorder="1" applyAlignment="1" applyProtection="1">
      <alignment horizontal="center" vertical="center" wrapText="1"/>
    </xf>
    <xf numFmtId="0" fontId="52" fillId="6" borderId="18" xfId="3" applyFont="1" applyFill="1" applyBorder="1" applyAlignment="1" applyProtection="1">
      <alignment horizontal="center" vertical="center" textRotation="90" wrapText="1"/>
    </xf>
    <xf numFmtId="0" fontId="50" fillId="6" borderId="18" xfId="3" applyFont="1" applyFill="1" applyBorder="1" applyAlignment="1" applyProtection="1">
      <alignment horizontal="center" vertical="center" textRotation="90" wrapText="1"/>
    </xf>
    <xf numFmtId="0" fontId="51" fillId="6" borderId="19" xfId="3" applyFont="1" applyFill="1" applyBorder="1" applyAlignment="1" applyProtection="1">
      <alignment horizontal="center" vertical="center" wrapText="1"/>
    </xf>
    <xf numFmtId="0" fontId="50" fillId="7" borderId="17" xfId="3" applyFont="1" applyFill="1" applyBorder="1" applyAlignment="1" applyProtection="1">
      <alignment horizontal="center" vertical="center" wrapText="1"/>
    </xf>
    <xf numFmtId="0" fontId="50" fillId="5" borderId="17" xfId="3" applyFont="1" applyFill="1" applyBorder="1" applyAlignment="1" applyProtection="1">
      <alignment horizontal="center" vertical="center" wrapText="1"/>
    </xf>
    <xf numFmtId="0" fontId="50" fillId="5" borderId="18" xfId="3" applyFont="1" applyFill="1" applyBorder="1" applyAlignment="1" applyProtection="1">
      <alignment horizontal="center" vertical="center" wrapText="1"/>
    </xf>
    <xf numFmtId="0" fontId="50" fillId="5" borderId="19" xfId="3" applyFont="1" applyFill="1" applyBorder="1" applyAlignment="1" applyProtection="1">
      <alignment horizontal="center" vertical="center" wrapText="1"/>
    </xf>
    <xf numFmtId="0" fontId="50" fillId="6" borderId="19" xfId="3" applyFont="1" applyFill="1" applyBorder="1" applyAlignment="1" applyProtection="1">
      <alignment horizontal="center" vertical="center" wrapText="1"/>
    </xf>
    <xf numFmtId="0" fontId="53" fillId="6" borderId="20" xfId="3" applyFont="1" applyFill="1" applyBorder="1" applyAlignment="1" applyProtection="1">
      <alignment horizontal="center" vertical="center" wrapText="1"/>
    </xf>
    <xf numFmtId="0" fontId="44" fillId="0" borderId="0" xfId="0" applyFont="1"/>
    <xf numFmtId="168" fontId="49" fillId="0" borderId="21" xfId="3" applyNumberFormat="1" applyFont="1" applyFill="1" applyBorder="1" applyAlignment="1" applyProtection="1">
      <alignment horizontal="center" vertical="center"/>
    </xf>
    <xf numFmtId="168" fontId="49" fillId="0" borderId="21" xfId="3" applyNumberFormat="1" applyFont="1" applyFill="1" applyBorder="1" applyAlignment="1" applyProtection="1">
      <alignment vertical="center" wrapText="1"/>
    </xf>
    <xf numFmtId="0" fontId="54" fillId="0" borderId="21" xfId="3" applyFont="1" applyFill="1" applyBorder="1" applyAlignment="1" applyProtection="1">
      <alignment horizontal="center" vertical="center" textRotation="90" wrapText="1"/>
    </xf>
    <xf numFmtId="0" fontId="55" fillId="0" borderId="21" xfId="3" applyFont="1" applyFill="1" applyBorder="1" applyAlignment="1" applyProtection="1">
      <alignment vertical="center" wrapText="1"/>
    </xf>
    <xf numFmtId="0" fontId="55" fillId="0" borderId="21" xfId="3" applyFont="1" applyFill="1" applyBorder="1" applyAlignment="1" applyProtection="1">
      <alignment vertical="center" textRotation="90" wrapText="1"/>
    </xf>
    <xf numFmtId="0" fontId="56" fillId="0" borderId="21" xfId="3" applyFont="1" applyFill="1" applyBorder="1" applyAlignment="1" applyProtection="1">
      <alignment horizontal="center" vertical="center" textRotation="90" wrapText="1"/>
    </xf>
    <xf numFmtId="0" fontId="57" fillId="0" borderId="21" xfId="3" applyFont="1" applyFill="1" applyBorder="1" applyAlignment="1" applyProtection="1">
      <alignment horizontal="center" vertical="center" wrapText="1"/>
    </xf>
    <xf numFmtId="9" fontId="55" fillId="0" borderId="21" xfId="3" applyNumberFormat="1" applyFont="1" applyFill="1" applyBorder="1" applyAlignment="1" applyProtection="1">
      <alignment vertical="center" wrapText="1"/>
    </xf>
    <xf numFmtId="0" fontId="55" fillId="3" borderId="21" xfId="3" applyFont="1" applyFill="1" applyBorder="1" applyAlignment="1" applyProtection="1">
      <alignment horizontal="center" vertical="center" wrapText="1"/>
    </xf>
    <xf numFmtId="0" fontId="55" fillId="0" borderId="21" xfId="3" applyFont="1" applyFill="1" applyBorder="1" applyAlignment="1" applyProtection="1">
      <alignment horizontal="center" vertical="center" wrapText="1"/>
    </xf>
    <xf numFmtId="0" fontId="58" fillId="0" borderId="21" xfId="3" applyFont="1" applyFill="1" applyBorder="1" applyAlignment="1" applyProtection="1">
      <alignment horizontal="center" vertical="center" wrapText="1"/>
    </xf>
    <xf numFmtId="1" fontId="59" fillId="0" borderId="21" xfId="3" applyNumberFormat="1" applyFont="1" applyFill="1" applyBorder="1" applyAlignment="1" applyProtection="1">
      <alignment horizontal="center" vertical="center" wrapText="1"/>
    </xf>
    <xf numFmtId="0" fontId="55" fillId="3" borderId="21" xfId="3" applyFont="1" applyFill="1" applyBorder="1" applyAlignment="1" applyProtection="1">
      <alignment vertical="center" wrapText="1"/>
    </xf>
    <xf numFmtId="0" fontId="55" fillId="3" borderId="21" xfId="3" applyFont="1" applyFill="1" applyBorder="1" applyAlignment="1" applyProtection="1">
      <alignment vertical="center" textRotation="90" wrapText="1"/>
    </xf>
    <xf numFmtId="0" fontId="56" fillId="3" borderId="21" xfId="3" applyFont="1" applyFill="1" applyBorder="1" applyAlignment="1" applyProtection="1">
      <alignment horizontal="center" vertical="center" textRotation="90" wrapText="1"/>
    </xf>
    <xf numFmtId="3" fontId="60" fillId="3" borderId="21" xfId="3" applyNumberFormat="1" applyFont="1" applyFill="1" applyBorder="1" applyAlignment="1" applyProtection="1">
      <alignment horizontal="center" vertical="center" wrapText="1"/>
    </xf>
    <xf numFmtId="0" fontId="61" fillId="3" borderId="21" xfId="3" applyFont="1" applyFill="1" applyBorder="1" applyAlignment="1" applyProtection="1">
      <alignment vertical="center" wrapText="1"/>
    </xf>
    <xf numFmtId="9" fontId="55" fillId="3" borderId="21" xfId="3" applyNumberFormat="1" applyFont="1" applyFill="1" applyBorder="1" applyAlignment="1" applyProtection="1">
      <alignment vertical="center" wrapText="1"/>
    </xf>
    <xf numFmtId="3" fontId="62" fillId="3" borderId="21" xfId="3" applyNumberFormat="1" applyFont="1" applyFill="1" applyBorder="1" applyAlignment="1" applyProtection="1">
      <alignment horizontal="center" vertical="center" wrapText="1"/>
    </xf>
    <xf numFmtId="3" fontId="58" fillId="3" borderId="21" xfId="3" applyNumberFormat="1" applyFont="1" applyFill="1" applyBorder="1" applyAlignment="1" applyProtection="1">
      <alignment horizontal="center" vertical="center" wrapText="1"/>
    </xf>
    <xf numFmtId="1" fontId="59" fillId="3" borderId="21" xfId="3" applyNumberFormat="1" applyFont="1" applyFill="1" applyBorder="1" applyAlignment="1" applyProtection="1">
      <alignment horizontal="center" vertical="center" wrapText="1"/>
    </xf>
    <xf numFmtId="168" fontId="49" fillId="8" borderId="21" xfId="3" applyNumberFormat="1" applyFont="1" applyFill="1" applyBorder="1" applyAlignment="1" applyProtection="1">
      <alignment horizontal="center" vertical="center"/>
    </xf>
    <xf numFmtId="168" fontId="49" fillId="8" borderId="21" xfId="3" applyNumberFormat="1" applyFont="1" applyFill="1" applyBorder="1" applyAlignment="1" applyProtection="1">
      <alignment vertical="center" wrapText="1"/>
    </xf>
    <xf numFmtId="0" fontId="54" fillId="3" borderId="21" xfId="3" applyFont="1" applyFill="1" applyBorder="1" applyAlignment="1" applyProtection="1">
      <alignment horizontal="center" vertical="center" textRotation="90" wrapText="1"/>
    </xf>
    <xf numFmtId="0" fontId="55" fillId="0" borderId="21" xfId="3" applyFont="1" applyFill="1" applyBorder="1" applyAlignment="1" applyProtection="1">
      <alignment horizontal="left" vertical="center" wrapText="1"/>
    </xf>
    <xf numFmtId="3" fontId="60" fillId="0" borderId="21" xfId="3" applyNumberFormat="1" applyFont="1" applyFill="1" applyBorder="1" applyAlignment="1" applyProtection="1">
      <alignment horizontal="center" vertical="center" wrapText="1"/>
    </xf>
    <xf numFmtId="0" fontId="61" fillId="0" borderId="21" xfId="3" applyFont="1" applyFill="1" applyBorder="1" applyAlignment="1" applyProtection="1">
      <alignment vertical="center" wrapText="1"/>
    </xf>
    <xf numFmtId="4" fontId="62" fillId="0" borderId="21" xfId="3" applyNumberFormat="1" applyFont="1" applyFill="1" applyBorder="1" applyAlignment="1" applyProtection="1">
      <alignment horizontal="center" vertical="center" wrapText="1"/>
    </xf>
    <xf numFmtId="3" fontId="58" fillId="0" borderId="21" xfId="3" applyNumberFormat="1" applyFont="1" applyFill="1" applyBorder="1" applyAlignment="1" applyProtection="1">
      <alignment horizontal="center" vertical="center" wrapText="1"/>
    </xf>
    <xf numFmtId="4" fontId="62" fillId="0" borderId="0" xfId="3" applyNumberFormat="1" applyFont="1" applyFill="1" applyBorder="1" applyAlignment="1" applyProtection="1">
      <alignment horizontal="center" vertical="center" wrapText="1"/>
    </xf>
    <xf numFmtId="4" fontId="2" fillId="0" borderId="21" xfId="3" applyNumberFormat="1" applyFont="1" applyFill="1" applyBorder="1" applyAlignment="1" applyProtection="1">
      <alignment horizontal="left" vertical="center" wrapText="1"/>
    </xf>
    <xf numFmtId="4" fontId="60" fillId="0" borderId="0" xfId="3" applyNumberFormat="1" applyFont="1" applyFill="1" applyBorder="1" applyAlignment="1" applyProtection="1">
      <alignment horizontal="center" vertical="center" wrapText="1"/>
    </xf>
    <xf numFmtId="0" fontId="55" fillId="0" borderId="21" xfId="3" applyNumberFormat="1" applyFont="1" applyFill="1" applyBorder="1" applyAlignment="1" applyProtection="1">
      <alignment horizontal="left" vertical="center" wrapText="1"/>
    </xf>
    <xf numFmtId="0" fontId="60" fillId="0" borderId="21" xfId="3" applyFont="1" applyFill="1" applyBorder="1" applyAlignment="1" applyProtection="1">
      <alignment horizontal="center" vertical="center" wrapText="1"/>
    </xf>
    <xf numFmtId="0" fontId="60" fillId="0" borderId="0" xfId="3" applyFont="1" applyFill="1" applyBorder="1" applyAlignment="1" applyProtection="1">
      <alignment horizontal="center" vertical="center" wrapText="1"/>
    </xf>
    <xf numFmtId="0" fontId="9" fillId="0" borderId="0" xfId="0" applyFont="1" applyBorder="1" applyAlignment="1">
      <alignment horizontal="justify" vertical="top" wrapText="1"/>
    </xf>
    <xf numFmtId="0" fontId="2" fillId="0" borderId="0" xfId="0" applyFont="1" applyBorder="1" applyAlignment="1">
      <alignment horizontal="justify" vertical="top" wrapText="1"/>
    </xf>
    <xf numFmtId="0" fontId="17" fillId="0" borderId="0" xfId="0" applyFont="1" applyBorder="1" applyAlignment="1">
      <alignment horizontal="justify" vertical="top" wrapText="1"/>
    </xf>
    <xf numFmtId="4" fontId="2" fillId="0" borderId="21" xfId="3" applyNumberFormat="1" applyFont="1" applyFill="1" applyBorder="1" applyAlignment="1" applyProtection="1">
      <alignment vertical="center" wrapText="1"/>
    </xf>
    <xf numFmtId="0" fontId="12" fillId="0" borderId="0" xfId="0" applyFont="1" applyFill="1" applyAlignment="1">
      <alignment wrapText="1"/>
    </xf>
    <xf numFmtId="168" fontId="49" fillId="8" borderId="21" xfId="3" applyNumberFormat="1" applyFont="1" applyFill="1" applyBorder="1" applyAlignment="1" applyProtection="1">
      <alignment vertical="center"/>
    </xf>
    <xf numFmtId="0" fontId="57" fillId="3" borderId="21" xfId="3" applyFont="1" applyFill="1" applyBorder="1" applyAlignment="1" applyProtection="1">
      <alignment horizontal="center" vertical="center" wrapText="1"/>
    </xf>
    <xf numFmtId="4" fontId="0" fillId="0" borderId="0" xfId="0" applyNumberFormat="1" applyFill="1" applyBorder="1"/>
    <xf numFmtId="168" fontId="49" fillId="0" borderId="21" xfId="3" applyNumberFormat="1" applyFont="1" applyFill="1" applyBorder="1" applyAlignment="1" applyProtection="1">
      <alignment vertical="center"/>
    </xf>
    <xf numFmtId="4" fontId="0" fillId="0" borderId="0" xfId="0" applyNumberFormat="1" applyFill="1"/>
    <xf numFmtId="0" fontId="54" fillId="9" borderId="21" xfId="3" applyFont="1" applyFill="1" applyBorder="1" applyAlignment="1" applyProtection="1">
      <alignment horizontal="center" vertical="center" textRotation="90" wrapText="1"/>
    </xf>
    <xf numFmtId="0" fontId="55" fillId="9" borderId="21" xfId="3" applyFont="1" applyFill="1" applyBorder="1" applyAlignment="1" applyProtection="1">
      <alignment vertical="center" wrapText="1"/>
    </xf>
    <xf numFmtId="0" fontId="0" fillId="0" borderId="0" xfId="0" applyFont="1" applyAlignment="1"/>
    <xf numFmtId="0" fontId="0" fillId="0" borderId="0" xfId="0" applyFont="1"/>
    <xf numFmtId="0" fontId="0" fillId="0" borderId="0" xfId="0" applyFont="1" applyAlignment="1">
      <alignment horizontal="center" vertical="center"/>
    </xf>
    <xf numFmtId="0" fontId="47"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vertical="center"/>
    </xf>
    <xf numFmtId="0" fontId="45" fillId="0" borderId="0" xfId="0" applyFont="1" applyAlignment="1">
      <alignment horizontal="center"/>
    </xf>
    <xf numFmtId="168" fontId="35" fillId="5" borderId="20" xfId="3" applyNumberFormat="1" applyFont="1" applyFill="1" applyBorder="1" applyAlignment="1" applyProtection="1">
      <alignment horizontal="center" vertical="center" wrapText="1"/>
    </xf>
    <xf numFmtId="0" fontId="35" fillId="5" borderId="20" xfId="3" applyFont="1" applyFill="1" applyBorder="1" applyAlignment="1" applyProtection="1">
      <alignment horizontal="center" vertical="center" wrapText="1"/>
    </xf>
    <xf numFmtId="0" fontId="35" fillId="6" borderId="20" xfId="3" applyFont="1" applyFill="1" applyBorder="1" applyAlignment="1" applyProtection="1">
      <alignment horizontal="center" vertical="center" wrapText="1"/>
    </xf>
    <xf numFmtId="0" fontId="52" fillId="6" borderId="17" xfId="3" applyFont="1" applyFill="1" applyBorder="1" applyAlignment="1" applyProtection="1">
      <alignment horizontal="center" vertical="center" textRotation="90" wrapText="1"/>
    </xf>
    <xf numFmtId="0" fontId="35" fillId="6" borderId="19" xfId="3" applyFont="1" applyFill="1" applyBorder="1" applyAlignment="1" applyProtection="1">
      <alignment horizontal="center" vertical="center" wrapText="1"/>
    </xf>
    <xf numFmtId="0" fontId="50" fillId="6" borderId="17" xfId="3" applyFont="1" applyFill="1" applyBorder="1" applyAlignment="1" applyProtection="1">
      <alignment horizontal="center" vertical="center" wrapText="1"/>
    </xf>
    <xf numFmtId="0" fontId="50" fillId="6" borderId="18" xfId="3" applyFont="1" applyFill="1" applyBorder="1" applyAlignment="1" applyProtection="1">
      <alignment horizontal="center" vertical="center" wrapText="1"/>
    </xf>
    <xf numFmtId="0" fontId="64" fillId="6" borderId="20" xfId="3" applyFont="1" applyFill="1" applyBorder="1" applyAlignment="1" applyProtection="1">
      <alignment horizontal="center" vertical="center" wrapText="1"/>
    </xf>
    <xf numFmtId="168" fontId="49" fillId="0" borderId="21" xfId="3" applyNumberFormat="1" applyFont="1" applyFill="1" applyBorder="1" applyAlignment="1" applyProtection="1">
      <alignment horizontal="center" vertical="center" textRotation="90"/>
    </xf>
    <xf numFmtId="168" fontId="49" fillId="0" borderId="21" xfId="3" applyNumberFormat="1" applyFont="1" applyFill="1" applyBorder="1" applyAlignment="1" applyProtection="1">
      <alignment vertical="center" textRotation="90" wrapText="1"/>
    </xf>
    <xf numFmtId="0" fontId="65" fillId="0" borderId="21" xfId="3" applyFont="1" applyFill="1" applyBorder="1" applyAlignment="1" applyProtection="1">
      <alignment vertical="center" textRotation="90" wrapText="1"/>
    </xf>
    <xf numFmtId="0" fontId="49" fillId="0" borderId="21" xfId="3" applyFont="1" applyFill="1" applyBorder="1" applyAlignment="1" applyProtection="1">
      <alignment vertical="center" wrapText="1"/>
    </xf>
    <xf numFmtId="0" fontId="66" fillId="0" borderId="21" xfId="3" applyFont="1" applyFill="1" applyBorder="1" applyAlignment="1" applyProtection="1">
      <alignment vertical="center" textRotation="90" wrapText="1"/>
    </xf>
    <xf numFmtId="0" fontId="67" fillId="0" borderId="21" xfId="3" applyFont="1" applyFill="1" applyBorder="1" applyAlignment="1" applyProtection="1">
      <alignment horizontal="center" vertical="center" textRotation="90" wrapText="1"/>
    </xf>
    <xf numFmtId="0" fontId="60" fillId="0" borderId="21" xfId="3" applyFont="1" applyFill="1" applyBorder="1" applyAlignment="1" applyProtection="1">
      <alignment vertical="center" wrapText="1"/>
    </xf>
    <xf numFmtId="0" fontId="68" fillId="3" borderId="21" xfId="3" applyFont="1" applyFill="1" applyBorder="1" applyAlignment="1" applyProtection="1">
      <alignment horizontal="center" vertical="center" wrapText="1"/>
    </xf>
    <xf numFmtId="0" fontId="68" fillId="0" borderId="21" xfId="3" applyFont="1" applyFill="1" applyBorder="1" applyAlignment="1" applyProtection="1">
      <alignment horizontal="center" vertical="center" wrapText="1"/>
    </xf>
    <xf numFmtId="0" fontId="68" fillId="0" borderId="21" xfId="3" applyFont="1" applyFill="1" applyBorder="1" applyAlignment="1" applyProtection="1">
      <alignment vertical="center" wrapText="1"/>
    </xf>
    <xf numFmtId="0" fontId="68" fillId="3" borderId="21" xfId="3" applyFont="1" applyFill="1" applyBorder="1" applyAlignment="1" applyProtection="1">
      <alignment vertical="center" wrapText="1"/>
    </xf>
    <xf numFmtId="0" fontId="69" fillId="0" borderId="21" xfId="3" applyFont="1" applyFill="1" applyBorder="1" applyAlignment="1" applyProtection="1">
      <alignment horizontal="center" vertical="center" wrapText="1"/>
    </xf>
    <xf numFmtId="1" fontId="70" fillId="0" borderId="21" xfId="3" applyNumberFormat="1" applyFont="1" applyFill="1" applyBorder="1" applyAlignment="1" applyProtection="1">
      <alignment horizontal="center" vertical="center" wrapText="1"/>
    </xf>
    <xf numFmtId="168" fontId="49" fillId="8" borderId="21" xfId="3" applyNumberFormat="1" applyFont="1" applyFill="1" applyBorder="1" applyAlignment="1" applyProtection="1">
      <alignment horizontal="center" vertical="center" textRotation="90"/>
    </xf>
    <xf numFmtId="168" fontId="49" fillId="8" borderId="21" xfId="3" applyNumberFormat="1" applyFont="1" applyFill="1" applyBorder="1" applyAlignment="1" applyProtection="1">
      <alignment vertical="center" textRotation="90" wrapText="1"/>
    </xf>
    <xf numFmtId="0" fontId="65" fillId="3" borderId="21" xfId="3" applyFont="1" applyFill="1" applyBorder="1" applyAlignment="1" applyProtection="1">
      <alignment vertical="center" textRotation="90" wrapText="1"/>
    </xf>
    <xf numFmtId="0" fontId="49" fillId="3" borderId="21" xfId="3" applyFont="1" applyFill="1" applyBorder="1" applyAlignment="1" applyProtection="1">
      <alignment vertical="center" wrapText="1"/>
    </xf>
    <xf numFmtId="0" fontId="66" fillId="3" borderId="21" xfId="3" applyFont="1" applyFill="1" applyBorder="1" applyAlignment="1" applyProtection="1">
      <alignment vertical="center" textRotation="90" wrapText="1"/>
    </xf>
    <xf numFmtId="0" fontId="67" fillId="3" borderId="21" xfId="3" applyFont="1" applyFill="1" applyBorder="1" applyAlignment="1" applyProtection="1">
      <alignment horizontal="center" vertical="center" textRotation="90" wrapText="1"/>
    </xf>
    <xf numFmtId="4" fontId="57" fillId="3" borderId="21" xfId="3" applyNumberFormat="1" applyFont="1" applyFill="1" applyBorder="1" applyAlignment="1" applyProtection="1">
      <alignment vertical="center" wrapText="1"/>
    </xf>
    <xf numFmtId="0" fontId="69" fillId="3" borderId="21" xfId="3" applyFont="1" applyFill="1" applyBorder="1" applyAlignment="1" applyProtection="1">
      <alignment horizontal="center" vertical="center" wrapText="1"/>
    </xf>
    <xf numFmtId="1" fontId="70" fillId="3" borderId="21" xfId="3" applyNumberFormat="1" applyFont="1" applyFill="1" applyBorder="1" applyAlignment="1" applyProtection="1">
      <alignment horizontal="center" vertical="center" wrapText="1"/>
    </xf>
    <xf numFmtId="4" fontId="60" fillId="0" borderId="21" xfId="3" applyNumberFormat="1" applyFont="1" applyFill="1" applyBorder="1" applyAlignment="1" applyProtection="1">
      <alignment vertical="center" wrapText="1"/>
    </xf>
    <xf numFmtId="168" fontId="71" fillId="0" borderId="21" xfId="3" applyNumberFormat="1" applyFont="1" applyFill="1" applyBorder="1" applyAlignment="1" applyProtection="1">
      <alignment horizontal="center" vertical="center" textRotation="90"/>
    </xf>
    <xf numFmtId="168" fontId="71" fillId="0" borderId="21" xfId="3" applyNumberFormat="1" applyFont="1" applyFill="1" applyBorder="1" applyAlignment="1" applyProtection="1">
      <alignment vertical="center" textRotation="90" wrapText="1"/>
    </xf>
    <xf numFmtId="0" fontId="54" fillId="0" borderId="21" xfId="3" applyFont="1" applyFill="1" applyBorder="1" applyAlignment="1" applyProtection="1">
      <alignment vertical="center" textRotation="90" wrapText="1"/>
    </xf>
    <xf numFmtId="4" fontId="57" fillId="0" borderId="21" xfId="3" applyNumberFormat="1" applyFont="1" applyFill="1" applyBorder="1" applyAlignment="1" applyProtection="1">
      <alignment vertical="center" wrapText="1"/>
    </xf>
    <xf numFmtId="0" fontId="72" fillId="0" borderId="21" xfId="3" applyFont="1" applyFill="1" applyBorder="1" applyAlignment="1" applyProtection="1">
      <alignment vertical="center" wrapText="1"/>
    </xf>
    <xf numFmtId="0" fontId="57" fillId="0" borderId="21" xfId="3" applyFont="1" applyFill="1" applyBorder="1" applyAlignment="1" applyProtection="1">
      <alignment vertical="center" wrapText="1"/>
    </xf>
    <xf numFmtId="0" fontId="49" fillId="8" borderId="21" xfId="3" applyFont="1" applyFill="1" applyBorder="1" applyAlignment="1" applyProtection="1">
      <alignment vertical="center" textRotation="90" wrapText="1"/>
    </xf>
    <xf numFmtId="4" fontId="60" fillId="3" borderId="21" xfId="3" applyNumberFormat="1" applyFont="1" applyFill="1" applyBorder="1" applyAlignment="1" applyProtection="1">
      <alignment vertical="center" wrapText="1"/>
    </xf>
    <xf numFmtId="0" fontId="49" fillId="0" borderId="21" xfId="3" applyFont="1" applyFill="1" applyBorder="1" applyAlignment="1" applyProtection="1">
      <alignment vertical="center" textRotation="90" wrapText="1"/>
    </xf>
    <xf numFmtId="0" fontId="71" fillId="0" borderId="21" xfId="3" applyFont="1" applyFill="1" applyBorder="1" applyAlignment="1" applyProtection="1">
      <alignment vertical="center" textRotation="90" wrapText="1"/>
    </xf>
    <xf numFmtId="3" fontId="57" fillId="0" borderId="21" xfId="3" applyNumberFormat="1" applyFont="1" applyFill="1" applyBorder="1" applyAlignment="1" applyProtection="1">
      <alignment vertical="center" wrapText="1"/>
    </xf>
    <xf numFmtId="3" fontId="60" fillId="0" borderId="21" xfId="3" applyNumberFormat="1" applyFont="1" applyFill="1" applyBorder="1" applyAlignment="1" applyProtection="1">
      <alignment vertical="center" wrapText="1"/>
    </xf>
    <xf numFmtId="0" fontId="71" fillId="0" borderId="21" xfId="3" applyFont="1" applyFill="1" applyBorder="1" applyAlignment="1" applyProtection="1">
      <alignment vertical="center" wrapText="1"/>
    </xf>
    <xf numFmtId="0" fontId="57" fillId="3" borderId="21" xfId="3" applyFont="1" applyFill="1" applyBorder="1" applyAlignment="1" applyProtection="1">
      <alignment vertical="center" wrapText="1"/>
    </xf>
    <xf numFmtId="0" fontId="4" fillId="0" borderId="21" xfId="3" applyFont="1" applyFill="1" applyBorder="1" applyAlignment="1" applyProtection="1">
      <alignment vertical="center" wrapText="1"/>
    </xf>
    <xf numFmtId="0" fontId="25" fillId="0" borderId="0" xfId="0" applyFont="1" applyBorder="1" applyAlignment="1">
      <alignment vertical="center" wrapText="1"/>
    </xf>
    <xf numFmtId="0" fontId="6" fillId="0" borderId="0" xfId="0" applyFont="1" applyBorder="1" applyAlignment="1"/>
    <xf numFmtId="0" fontId="2" fillId="0" borderId="0" xfId="0" applyFont="1" applyBorder="1" applyAlignment="1">
      <alignment vertical="top"/>
    </xf>
    <xf numFmtId="0" fontId="27" fillId="0" borderId="0" xfId="0" applyFont="1" applyBorder="1" applyAlignment="1" applyProtection="1">
      <alignment horizontal="center"/>
      <protection locked="0"/>
    </xf>
    <xf numFmtId="0" fontId="4" fillId="2" borderId="0" xfId="0" applyFont="1" applyFill="1" applyBorder="1" applyAlignment="1" applyProtection="1">
      <alignment horizontal="center" vertical="center" wrapText="1"/>
      <protection locked="0"/>
    </xf>
    <xf numFmtId="0" fontId="40" fillId="2" borderId="0" xfId="0" applyFont="1" applyFill="1" applyAlignment="1" applyProtection="1">
      <alignment horizontal="center" vertical="center"/>
      <protection locked="0"/>
    </xf>
    <xf numFmtId="0" fontId="5" fillId="2" borderId="0" xfId="0" applyFont="1" applyFill="1" applyAlignment="1">
      <alignment horizontal="left" vertical="center" wrapText="1"/>
    </xf>
    <xf numFmtId="0" fontId="30" fillId="2" borderId="0" xfId="0" applyFont="1" applyFill="1" applyAlignment="1">
      <alignment horizontal="left" vertical="center" wrapText="1"/>
    </xf>
    <xf numFmtId="0" fontId="34" fillId="2" borderId="0" xfId="0" applyFont="1" applyFill="1" applyAlignment="1">
      <alignment horizontal="left" vertical="center"/>
    </xf>
    <xf numFmtId="0" fontId="3" fillId="2" borderId="0" xfId="0" applyFont="1" applyFill="1" applyAlignment="1">
      <alignment horizontal="left" vertical="center" wrapText="1"/>
    </xf>
    <xf numFmtId="0" fontId="5" fillId="3" borderId="15" xfId="3" applyFont="1" applyFill="1" applyBorder="1" applyAlignment="1">
      <alignment horizontal="center" vertical="center"/>
    </xf>
    <xf numFmtId="0" fontId="5" fillId="3" borderId="6" xfId="3" applyFont="1" applyFill="1" applyBorder="1" applyAlignment="1">
      <alignment horizontal="center" vertical="center"/>
    </xf>
    <xf numFmtId="0" fontId="3" fillId="3" borderId="14"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14" xfId="3" applyFont="1" applyFill="1" applyBorder="1" applyAlignment="1">
      <alignment horizontal="right" vertical="center"/>
    </xf>
    <xf numFmtId="0" fontId="3" fillId="3" borderId="1" xfId="3" applyFont="1" applyFill="1" applyBorder="1" applyAlignment="1">
      <alignment horizontal="right" vertical="center"/>
    </xf>
    <xf numFmtId="0" fontId="16" fillId="2" borderId="0" xfId="0" applyFont="1" applyFill="1" applyAlignment="1">
      <alignment horizontal="center" vertical="center"/>
    </xf>
    <xf numFmtId="0" fontId="16" fillId="2" borderId="0" xfId="2" applyNumberFormat="1" applyFont="1" applyFill="1" applyAlignment="1">
      <alignment horizontal="center" vertical="center"/>
    </xf>
    <xf numFmtId="0" fontId="39" fillId="2" borderId="0" xfId="0" applyFont="1" applyFill="1" applyAlignment="1" applyProtection="1">
      <alignment horizontal="center" vertical="center"/>
      <protection locked="0"/>
    </xf>
    <xf numFmtId="0" fontId="40" fillId="2" borderId="0" xfId="3" applyFont="1" applyFill="1" applyAlignment="1">
      <alignment horizontal="center"/>
    </xf>
    <xf numFmtId="0" fontId="16" fillId="2" borderId="0" xfId="3" applyFont="1" applyFill="1" applyAlignment="1">
      <alignment horizontal="center"/>
    </xf>
    <xf numFmtId="0" fontId="3" fillId="2" borderId="0" xfId="0" applyFont="1" applyFill="1" applyBorder="1" applyAlignment="1">
      <alignment vertical="top" wrapText="1"/>
    </xf>
    <xf numFmtId="0" fontId="34" fillId="2" borderId="0" xfId="0" applyFont="1" applyFill="1" applyAlignment="1">
      <alignment horizontal="left" vertical="top"/>
    </xf>
    <xf numFmtId="0" fontId="3"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30" fillId="2" borderId="0" xfId="0" applyFont="1" applyFill="1" applyBorder="1" applyAlignment="1">
      <alignment horizontal="left" vertical="top" wrapText="1"/>
    </xf>
    <xf numFmtId="0" fontId="3" fillId="3" borderId="18" xfId="3" applyFont="1" applyFill="1" applyBorder="1" applyAlignment="1">
      <alignment horizontal="center" vertical="center"/>
    </xf>
    <xf numFmtId="0" fontId="3" fillId="2" borderId="0" xfId="3" applyFont="1" applyFill="1" applyAlignment="1">
      <alignment horizontal="left" vertical="top"/>
    </xf>
    <xf numFmtId="0" fontId="3" fillId="2" borderId="0" xfId="3" applyFont="1" applyFill="1" applyAlignment="1">
      <alignment horizontal="left" vertical="top" wrapText="1"/>
    </xf>
    <xf numFmtId="0" fontId="5" fillId="2" borderId="0" xfId="3" applyFont="1" applyFill="1" applyAlignment="1">
      <alignment horizontal="left" vertical="top" wrapText="1"/>
    </xf>
    <xf numFmtId="0" fontId="3" fillId="2" borderId="4" xfId="3" applyFont="1" applyFill="1" applyBorder="1" applyAlignment="1">
      <alignment horizontal="left" vertical="top"/>
    </xf>
    <xf numFmtId="0" fontId="42" fillId="0" borderId="0" xfId="3" applyFont="1" applyFill="1" applyBorder="1" applyAlignment="1">
      <alignment horizontal="left" vertical="center" wrapText="1"/>
    </xf>
    <xf numFmtId="0" fontId="40" fillId="2" borderId="0" xfId="0" applyFont="1" applyFill="1" applyAlignment="1" applyProtection="1">
      <alignment horizontal="center"/>
      <protection locked="0"/>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3" fillId="2" borderId="0" xfId="3" applyFont="1" applyFill="1" applyAlignment="1">
      <alignment horizontal="center"/>
    </xf>
    <xf numFmtId="0" fontId="13" fillId="0" borderId="4" xfId="6" applyFont="1" applyBorder="1" applyAlignment="1">
      <alignment horizontal="left" vertical="center" wrapText="1"/>
    </xf>
    <xf numFmtId="0" fontId="13" fillId="0" borderId="0" xfId="6" applyFont="1" applyAlignment="1">
      <alignment horizontal="left" vertical="center" wrapText="1"/>
    </xf>
    <xf numFmtId="37" fontId="3" fillId="0" borderId="0" xfId="355" applyNumberFormat="1" applyFont="1" applyFill="1" applyBorder="1" applyAlignment="1" applyProtection="1">
      <alignment horizontal="center"/>
    </xf>
    <xf numFmtId="37" fontId="39" fillId="0" borderId="0" xfId="355" applyNumberFormat="1" applyFont="1" applyFill="1" applyBorder="1" applyAlignment="1" applyProtection="1">
      <alignment horizontal="center"/>
      <protection locked="0"/>
    </xf>
    <xf numFmtId="37" fontId="3" fillId="3" borderId="2" xfId="355" applyNumberFormat="1" applyFont="1" applyFill="1" applyBorder="1" applyAlignment="1" applyProtection="1">
      <alignment horizontal="center" vertical="center" wrapText="1"/>
    </xf>
    <xf numFmtId="37" fontId="3" fillId="3" borderId="3" xfId="355" applyNumberFormat="1" applyFont="1" applyFill="1" applyBorder="1" applyAlignment="1" applyProtection="1">
      <alignment horizontal="center" vertical="center"/>
    </xf>
    <xf numFmtId="37" fontId="3" fillId="3" borderId="4" xfId="355" applyNumberFormat="1" applyFont="1" applyFill="1" applyBorder="1" applyAlignment="1" applyProtection="1">
      <alignment horizontal="center" vertical="center"/>
    </xf>
    <xf numFmtId="37" fontId="3" fillId="3" borderId="5" xfId="355" applyNumberFormat="1" applyFont="1" applyFill="1" applyBorder="1" applyAlignment="1" applyProtection="1">
      <alignment horizontal="center" vertical="center"/>
    </xf>
    <xf numFmtId="37" fontId="3" fillId="3" borderId="6" xfId="355" applyNumberFormat="1" applyFont="1" applyFill="1" applyBorder="1" applyAlignment="1" applyProtection="1">
      <alignment horizontal="center" vertical="center"/>
    </xf>
    <xf numFmtId="37" fontId="3" fillId="3" borderId="7" xfId="355" applyNumberFormat="1" applyFont="1" applyFill="1" applyBorder="1" applyAlignment="1" applyProtection="1">
      <alignment horizontal="center" vertical="center"/>
    </xf>
    <xf numFmtId="37" fontId="3" fillId="3" borderId="8" xfId="355" applyNumberFormat="1" applyFont="1" applyFill="1" applyBorder="1" applyAlignment="1" applyProtection="1">
      <alignment horizontal="center"/>
    </xf>
    <xf numFmtId="37" fontId="3" fillId="3" borderId="9" xfId="355" applyNumberFormat="1" applyFont="1" applyFill="1" applyBorder="1" applyAlignment="1" applyProtection="1">
      <alignment horizontal="center"/>
    </xf>
    <xf numFmtId="37" fontId="3" fillId="3" borderId="10" xfId="355" applyNumberFormat="1" applyFont="1" applyFill="1" applyBorder="1" applyAlignment="1" applyProtection="1">
      <alignment horizontal="center"/>
    </xf>
    <xf numFmtId="37" fontId="3" fillId="3" borderId="11" xfId="355" applyNumberFormat="1" applyFont="1" applyFill="1" applyBorder="1" applyAlignment="1" applyProtection="1">
      <alignment horizontal="center" vertical="center" wrapText="1"/>
    </xf>
    <xf numFmtId="0" fontId="27" fillId="0" borderId="0" xfId="0" applyFont="1" applyBorder="1" applyAlignment="1" applyProtection="1">
      <alignment horizontal="center"/>
      <protection locked="0"/>
    </xf>
    <xf numFmtId="0" fontId="25" fillId="0" borderId="0" xfId="0" applyFont="1" applyBorder="1" applyAlignment="1">
      <alignment horizontal="center" vertical="center" wrapText="1"/>
    </xf>
    <xf numFmtId="0" fontId="6" fillId="0" borderId="0" xfId="0" applyFont="1" applyBorder="1" applyAlignment="1">
      <alignment horizontal="center"/>
    </xf>
    <xf numFmtId="0" fontId="2" fillId="0" borderId="0" xfId="0" applyFont="1" applyBorder="1" applyAlignment="1">
      <alignment horizontal="center" vertical="top"/>
    </xf>
    <xf numFmtId="0" fontId="46" fillId="3" borderId="0" xfId="0" applyFont="1" applyFill="1" applyAlignment="1">
      <alignment horizontal="right" vertical="center"/>
    </xf>
    <xf numFmtId="0" fontId="15" fillId="0" borderId="0" xfId="0" applyFont="1" applyAlignment="1">
      <alignment horizontal="center" vertical="center"/>
    </xf>
    <xf numFmtId="0" fontId="48" fillId="0" borderId="1" xfId="0" applyFont="1" applyBorder="1" applyAlignment="1">
      <alignment horizontal="center" wrapText="1"/>
    </xf>
    <xf numFmtId="4" fontId="63" fillId="0" borderId="1" xfId="0" applyNumberFormat="1" applyFont="1" applyBorder="1" applyAlignment="1">
      <alignment horizontal="center"/>
    </xf>
    <xf numFmtId="0" fontId="63" fillId="0" borderId="1" xfId="0" applyFont="1" applyBorder="1" applyAlignment="1">
      <alignment horizontal="center"/>
    </xf>
    <xf numFmtId="0" fontId="41" fillId="0" borderId="0" xfId="0" applyFont="1" applyAlignment="1">
      <alignment horizontal="center" vertical="center"/>
    </xf>
    <xf numFmtId="0" fontId="29" fillId="0" borderId="0" xfId="0" applyFont="1" applyAlignment="1">
      <alignment horizontal="center" vertical="center"/>
    </xf>
    <xf numFmtId="0" fontId="14" fillId="0" borderId="0" xfId="0" applyFont="1" applyAlignment="1">
      <alignment horizontal="center"/>
    </xf>
    <xf numFmtId="0" fontId="12" fillId="0" borderId="1" xfId="0" applyFont="1" applyBorder="1" applyAlignment="1">
      <alignment horizontal="center"/>
    </xf>
  </cellXfs>
  <cellStyles count="358">
    <cellStyle name="=C:\WINNT\SYSTEM32\COMMAND.COM" xfId="2" xr:uid="{00000000-0005-0000-0000-000000000000}"/>
    <cellStyle name="Euro" xfId="7" xr:uid="{00000000-0005-0000-0000-000001000000}"/>
    <cellStyle name="Euro 10" xfId="8" xr:uid="{00000000-0005-0000-0000-000002000000}"/>
    <cellStyle name="Euro 11" xfId="9" xr:uid="{00000000-0005-0000-0000-000003000000}"/>
    <cellStyle name="Euro 12" xfId="10" xr:uid="{00000000-0005-0000-0000-000004000000}"/>
    <cellStyle name="Euro 13" xfId="11" xr:uid="{00000000-0005-0000-0000-000005000000}"/>
    <cellStyle name="Euro 14" xfId="12" xr:uid="{00000000-0005-0000-0000-000006000000}"/>
    <cellStyle name="Euro 15" xfId="13" xr:uid="{00000000-0005-0000-0000-000007000000}"/>
    <cellStyle name="Euro 16" xfId="14" xr:uid="{00000000-0005-0000-0000-000008000000}"/>
    <cellStyle name="Euro 17" xfId="15" xr:uid="{00000000-0005-0000-0000-000009000000}"/>
    <cellStyle name="Euro 18" xfId="16" xr:uid="{00000000-0005-0000-0000-00000A000000}"/>
    <cellStyle name="Euro 19" xfId="17" xr:uid="{00000000-0005-0000-0000-00000B000000}"/>
    <cellStyle name="Euro 2" xfId="18" xr:uid="{00000000-0005-0000-0000-00000C000000}"/>
    <cellStyle name="Euro 20" xfId="19" xr:uid="{00000000-0005-0000-0000-00000D000000}"/>
    <cellStyle name="Euro 21" xfId="20" xr:uid="{00000000-0005-0000-0000-00000E000000}"/>
    <cellStyle name="Euro 22" xfId="21" xr:uid="{00000000-0005-0000-0000-00000F000000}"/>
    <cellStyle name="Euro 23" xfId="22" xr:uid="{00000000-0005-0000-0000-000010000000}"/>
    <cellStyle name="Euro 3" xfId="23" xr:uid="{00000000-0005-0000-0000-000011000000}"/>
    <cellStyle name="Euro 4" xfId="24" xr:uid="{00000000-0005-0000-0000-000012000000}"/>
    <cellStyle name="Euro 5" xfId="25" xr:uid="{00000000-0005-0000-0000-000013000000}"/>
    <cellStyle name="Euro 6" xfId="26" xr:uid="{00000000-0005-0000-0000-000014000000}"/>
    <cellStyle name="Euro 7" xfId="27" xr:uid="{00000000-0005-0000-0000-000015000000}"/>
    <cellStyle name="Euro 8" xfId="28" xr:uid="{00000000-0005-0000-0000-000016000000}"/>
    <cellStyle name="Euro 9" xfId="29" xr:uid="{00000000-0005-0000-0000-000017000000}"/>
    <cellStyle name="Excel Built-in Normal" xfId="357" xr:uid="{00000000-0005-0000-0000-000018000000}"/>
    <cellStyle name="Hipervínculo 2" xfId="30" xr:uid="{00000000-0005-0000-0000-000019000000}"/>
    <cellStyle name="Hipervínculo 3" xfId="31" xr:uid="{00000000-0005-0000-0000-00001A000000}"/>
    <cellStyle name="Hipervínculo 4" xfId="32" xr:uid="{00000000-0005-0000-0000-00001B000000}"/>
    <cellStyle name="Millares" xfId="1" builtinId="3"/>
    <cellStyle name="Millares 10" xfId="33" xr:uid="{00000000-0005-0000-0000-00001D000000}"/>
    <cellStyle name="Millares 10 2" xfId="34" xr:uid="{00000000-0005-0000-0000-00001E000000}"/>
    <cellStyle name="Millares 10 3" xfId="35" xr:uid="{00000000-0005-0000-0000-00001F000000}"/>
    <cellStyle name="Millares 10 4" xfId="36" xr:uid="{00000000-0005-0000-0000-000020000000}"/>
    <cellStyle name="Millares 10 5" xfId="37" xr:uid="{00000000-0005-0000-0000-000021000000}"/>
    <cellStyle name="Millares 11" xfId="38" xr:uid="{00000000-0005-0000-0000-000022000000}"/>
    <cellStyle name="Millares 11 2" xfId="39" xr:uid="{00000000-0005-0000-0000-000023000000}"/>
    <cellStyle name="Millares 11 3" xfId="40" xr:uid="{00000000-0005-0000-0000-000024000000}"/>
    <cellStyle name="Millares 11 4" xfId="41" xr:uid="{00000000-0005-0000-0000-000025000000}"/>
    <cellStyle name="Millares 11 5" xfId="42" xr:uid="{00000000-0005-0000-0000-000026000000}"/>
    <cellStyle name="Millares 12" xfId="43" xr:uid="{00000000-0005-0000-0000-000027000000}"/>
    <cellStyle name="Millares 12 2" xfId="44" xr:uid="{00000000-0005-0000-0000-000028000000}"/>
    <cellStyle name="Millares 12 3" xfId="45" xr:uid="{00000000-0005-0000-0000-000029000000}"/>
    <cellStyle name="Millares 12 4" xfId="46" xr:uid="{00000000-0005-0000-0000-00002A000000}"/>
    <cellStyle name="Millares 12 5" xfId="47" xr:uid="{00000000-0005-0000-0000-00002B000000}"/>
    <cellStyle name="Millares 13" xfId="48" xr:uid="{00000000-0005-0000-0000-00002C000000}"/>
    <cellStyle name="Millares 13 2" xfId="49" xr:uid="{00000000-0005-0000-0000-00002D000000}"/>
    <cellStyle name="Millares 13 3" xfId="50" xr:uid="{00000000-0005-0000-0000-00002E000000}"/>
    <cellStyle name="Millares 13 4" xfId="51" xr:uid="{00000000-0005-0000-0000-00002F000000}"/>
    <cellStyle name="Millares 13 5" xfId="52" xr:uid="{00000000-0005-0000-0000-000030000000}"/>
    <cellStyle name="Millares 14" xfId="53" xr:uid="{00000000-0005-0000-0000-000031000000}"/>
    <cellStyle name="Millares 14 2" xfId="54" xr:uid="{00000000-0005-0000-0000-000032000000}"/>
    <cellStyle name="Millares 14 3" xfId="55" xr:uid="{00000000-0005-0000-0000-000033000000}"/>
    <cellStyle name="Millares 14 4" xfId="56" xr:uid="{00000000-0005-0000-0000-000034000000}"/>
    <cellStyle name="Millares 14 5" xfId="57" xr:uid="{00000000-0005-0000-0000-000035000000}"/>
    <cellStyle name="Millares 15" xfId="58" xr:uid="{00000000-0005-0000-0000-000036000000}"/>
    <cellStyle name="Millares 15 2" xfId="59" xr:uid="{00000000-0005-0000-0000-000037000000}"/>
    <cellStyle name="Millares 15 3" xfId="60" xr:uid="{00000000-0005-0000-0000-000038000000}"/>
    <cellStyle name="Millares 15 4" xfId="61" xr:uid="{00000000-0005-0000-0000-000039000000}"/>
    <cellStyle name="Millares 15 5" xfId="62" xr:uid="{00000000-0005-0000-0000-00003A000000}"/>
    <cellStyle name="Millares 16" xfId="63" xr:uid="{00000000-0005-0000-0000-00003B000000}"/>
    <cellStyle name="Millares 16 2" xfId="64" xr:uid="{00000000-0005-0000-0000-00003C000000}"/>
    <cellStyle name="Millares 16 3" xfId="65" xr:uid="{00000000-0005-0000-0000-00003D000000}"/>
    <cellStyle name="Millares 16 4" xfId="66" xr:uid="{00000000-0005-0000-0000-00003E000000}"/>
    <cellStyle name="Millares 16 5" xfId="67" xr:uid="{00000000-0005-0000-0000-00003F000000}"/>
    <cellStyle name="Millares 17" xfId="68" xr:uid="{00000000-0005-0000-0000-000040000000}"/>
    <cellStyle name="Millares 17 2" xfId="69" xr:uid="{00000000-0005-0000-0000-000041000000}"/>
    <cellStyle name="Millares 17 3" xfId="70" xr:uid="{00000000-0005-0000-0000-000042000000}"/>
    <cellStyle name="Millares 17 4" xfId="71" xr:uid="{00000000-0005-0000-0000-000043000000}"/>
    <cellStyle name="Millares 17 5" xfId="72" xr:uid="{00000000-0005-0000-0000-000044000000}"/>
    <cellStyle name="Millares 18" xfId="73" xr:uid="{00000000-0005-0000-0000-000045000000}"/>
    <cellStyle name="Millares 18 2" xfId="74" xr:uid="{00000000-0005-0000-0000-000046000000}"/>
    <cellStyle name="Millares 18 3" xfId="75" xr:uid="{00000000-0005-0000-0000-000047000000}"/>
    <cellStyle name="Millares 18 4" xfId="76" xr:uid="{00000000-0005-0000-0000-000048000000}"/>
    <cellStyle name="Millares 18 5" xfId="77" xr:uid="{00000000-0005-0000-0000-000049000000}"/>
    <cellStyle name="Millares 19" xfId="78" xr:uid="{00000000-0005-0000-0000-00004A000000}"/>
    <cellStyle name="Millares 19 2" xfId="79" xr:uid="{00000000-0005-0000-0000-00004B000000}"/>
    <cellStyle name="Millares 19 3" xfId="80" xr:uid="{00000000-0005-0000-0000-00004C000000}"/>
    <cellStyle name="Millares 19 4" xfId="81" xr:uid="{00000000-0005-0000-0000-00004D000000}"/>
    <cellStyle name="Millares 19 5" xfId="82" xr:uid="{00000000-0005-0000-0000-00004E000000}"/>
    <cellStyle name="Millares 2" xfId="5" xr:uid="{00000000-0005-0000-0000-00004F000000}"/>
    <cellStyle name="Millares 2 2" xfId="83" xr:uid="{00000000-0005-0000-0000-000050000000}"/>
    <cellStyle name="Millares 2 2 2" xfId="84" xr:uid="{00000000-0005-0000-0000-000051000000}"/>
    <cellStyle name="Millares 2 3" xfId="85" xr:uid="{00000000-0005-0000-0000-000052000000}"/>
    <cellStyle name="Millares 2 4" xfId="86" xr:uid="{00000000-0005-0000-0000-000053000000}"/>
    <cellStyle name="Millares 2 5" xfId="87" xr:uid="{00000000-0005-0000-0000-000054000000}"/>
    <cellStyle name="Millares 20" xfId="88" xr:uid="{00000000-0005-0000-0000-000055000000}"/>
    <cellStyle name="Millares 20 2" xfId="89" xr:uid="{00000000-0005-0000-0000-000056000000}"/>
    <cellStyle name="Millares 20 2 2" xfId="90" xr:uid="{00000000-0005-0000-0000-000057000000}"/>
    <cellStyle name="Millares 20 2 3" xfId="91" xr:uid="{00000000-0005-0000-0000-000058000000}"/>
    <cellStyle name="Millares 20 2 4" xfId="92" xr:uid="{00000000-0005-0000-0000-000059000000}"/>
    <cellStyle name="Millares 20 3" xfId="93" xr:uid="{00000000-0005-0000-0000-00005A000000}"/>
    <cellStyle name="Millares 20 4" xfId="94" xr:uid="{00000000-0005-0000-0000-00005B000000}"/>
    <cellStyle name="Millares 21" xfId="95" xr:uid="{00000000-0005-0000-0000-00005C000000}"/>
    <cellStyle name="Millares 22" xfId="96" xr:uid="{00000000-0005-0000-0000-00005D000000}"/>
    <cellStyle name="Millares 23" xfId="97" xr:uid="{00000000-0005-0000-0000-00005E000000}"/>
    <cellStyle name="Millares 24" xfId="98" xr:uid="{00000000-0005-0000-0000-00005F000000}"/>
    <cellStyle name="Millares 25" xfId="99" xr:uid="{00000000-0005-0000-0000-000060000000}"/>
    <cellStyle name="Millares 26" xfId="100" xr:uid="{00000000-0005-0000-0000-000061000000}"/>
    <cellStyle name="Millares 27" xfId="101" xr:uid="{00000000-0005-0000-0000-000062000000}"/>
    <cellStyle name="Millares 28" xfId="102" xr:uid="{00000000-0005-0000-0000-000063000000}"/>
    <cellStyle name="Millares 29" xfId="103" xr:uid="{00000000-0005-0000-0000-000064000000}"/>
    <cellStyle name="Millares 3" xfId="104" xr:uid="{00000000-0005-0000-0000-000065000000}"/>
    <cellStyle name="Millares 3 2" xfId="105" xr:uid="{00000000-0005-0000-0000-000066000000}"/>
    <cellStyle name="Millares 3 3" xfId="106" xr:uid="{00000000-0005-0000-0000-000067000000}"/>
    <cellStyle name="Millares 3 4" xfId="107" xr:uid="{00000000-0005-0000-0000-000068000000}"/>
    <cellStyle name="Millares 3 5" xfId="108" xr:uid="{00000000-0005-0000-0000-000069000000}"/>
    <cellStyle name="Millares 30" xfId="109" xr:uid="{00000000-0005-0000-0000-00006A000000}"/>
    <cellStyle name="Millares 31" xfId="110" xr:uid="{00000000-0005-0000-0000-00006B000000}"/>
    <cellStyle name="Millares 32" xfId="111" xr:uid="{00000000-0005-0000-0000-00006C000000}"/>
    <cellStyle name="Millares 33" xfId="112" xr:uid="{00000000-0005-0000-0000-00006D000000}"/>
    <cellStyle name="Millares 34" xfId="113" xr:uid="{00000000-0005-0000-0000-00006E000000}"/>
    <cellStyle name="Millares 35" xfId="114" xr:uid="{00000000-0005-0000-0000-00006F000000}"/>
    <cellStyle name="Millares 36" xfId="115" xr:uid="{00000000-0005-0000-0000-000070000000}"/>
    <cellStyle name="Millares 37" xfId="116" xr:uid="{00000000-0005-0000-0000-000071000000}"/>
    <cellStyle name="Millares 38" xfId="117" xr:uid="{00000000-0005-0000-0000-000072000000}"/>
    <cellStyle name="Millares 39" xfId="118" xr:uid="{00000000-0005-0000-0000-000073000000}"/>
    <cellStyle name="Millares 4" xfId="119" xr:uid="{00000000-0005-0000-0000-000074000000}"/>
    <cellStyle name="Millares 4 10" xfId="120" xr:uid="{00000000-0005-0000-0000-000075000000}"/>
    <cellStyle name="Millares 4 11" xfId="121" xr:uid="{00000000-0005-0000-0000-000076000000}"/>
    <cellStyle name="Millares 4 12" xfId="122" xr:uid="{00000000-0005-0000-0000-000077000000}"/>
    <cellStyle name="Millares 4 13" xfId="123" xr:uid="{00000000-0005-0000-0000-000078000000}"/>
    <cellStyle name="Millares 4 14" xfId="124" xr:uid="{00000000-0005-0000-0000-000079000000}"/>
    <cellStyle name="Millares 4 15" xfId="125" xr:uid="{00000000-0005-0000-0000-00007A000000}"/>
    <cellStyle name="Millares 4 16" xfId="126" xr:uid="{00000000-0005-0000-0000-00007B000000}"/>
    <cellStyle name="Millares 4 17" xfId="127" xr:uid="{00000000-0005-0000-0000-00007C000000}"/>
    <cellStyle name="Millares 4 2" xfId="128" xr:uid="{00000000-0005-0000-0000-00007D000000}"/>
    <cellStyle name="Millares 4 3" xfId="129" xr:uid="{00000000-0005-0000-0000-00007E000000}"/>
    <cellStyle name="Millares 4 4" xfId="130" xr:uid="{00000000-0005-0000-0000-00007F000000}"/>
    <cellStyle name="Millares 4 5" xfId="131" xr:uid="{00000000-0005-0000-0000-000080000000}"/>
    <cellStyle name="Millares 4 6" xfId="132" xr:uid="{00000000-0005-0000-0000-000081000000}"/>
    <cellStyle name="Millares 4 7" xfId="133" xr:uid="{00000000-0005-0000-0000-000082000000}"/>
    <cellStyle name="Millares 4 8" xfId="134" xr:uid="{00000000-0005-0000-0000-000083000000}"/>
    <cellStyle name="Millares 4 9" xfId="135" xr:uid="{00000000-0005-0000-0000-000084000000}"/>
    <cellStyle name="Millares 40" xfId="136" xr:uid="{00000000-0005-0000-0000-000085000000}"/>
    <cellStyle name="Millares 41" xfId="137" xr:uid="{00000000-0005-0000-0000-000086000000}"/>
    <cellStyle name="Millares 42" xfId="138" xr:uid="{00000000-0005-0000-0000-000087000000}"/>
    <cellStyle name="Millares 43" xfId="139" xr:uid="{00000000-0005-0000-0000-000088000000}"/>
    <cellStyle name="Millares 44" xfId="140" xr:uid="{00000000-0005-0000-0000-000089000000}"/>
    <cellStyle name="Millares 45" xfId="141" xr:uid="{00000000-0005-0000-0000-00008A000000}"/>
    <cellStyle name="Millares 46" xfId="142" xr:uid="{00000000-0005-0000-0000-00008B000000}"/>
    <cellStyle name="Millares 47" xfId="143" xr:uid="{00000000-0005-0000-0000-00008C000000}"/>
    <cellStyle name="Millares 48" xfId="144" xr:uid="{00000000-0005-0000-0000-00008D000000}"/>
    <cellStyle name="Millares 49" xfId="145" xr:uid="{00000000-0005-0000-0000-00008E000000}"/>
    <cellStyle name="Millares 5" xfId="146" xr:uid="{00000000-0005-0000-0000-00008F000000}"/>
    <cellStyle name="Millares 50" xfId="147" xr:uid="{00000000-0005-0000-0000-000090000000}"/>
    <cellStyle name="Millares 51" xfId="148" xr:uid="{00000000-0005-0000-0000-000091000000}"/>
    <cellStyle name="Millares 52" xfId="149" xr:uid="{00000000-0005-0000-0000-000092000000}"/>
    <cellStyle name="Millares 53" xfId="355" xr:uid="{00000000-0005-0000-0000-000093000000}"/>
    <cellStyle name="Millares 6" xfId="150" xr:uid="{00000000-0005-0000-0000-000094000000}"/>
    <cellStyle name="Millares 6 10" xfId="151" xr:uid="{00000000-0005-0000-0000-000095000000}"/>
    <cellStyle name="Millares 6 11" xfId="152" xr:uid="{00000000-0005-0000-0000-000096000000}"/>
    <cellStyle name="Millares 6 12" xfId="153" xr:uid="{00000000-0005-0000-0000-000097000000}"/>
    <cellStyle name="Millares 6 13" xfId="154" xr:uid="{00000000-0005-0000-0000-000098000000}"/>
    <cellStyle name="Millares 6 14" xfId="155" xr:uid="{00000000-0005-0000-0000-000099000000}"/>
    <cellStyle name="Millares 6 15" xfId="156" xr:uid="{00000000-0005-0000-0000-00009A000000}"/>
    <cellStyle name="Millares 6 16" xfId="157" xr:uid="{00000000-0005-0000-0000-00009B000000}"/>
    <cellStyle name="Millares 6 2" xfId="158" xr:uid="{00000000-0005-0000-0000-00009C000000}"/>
    <cellStyle name="Millares 6 3" xfId="159" xr:uid="{00000000-0005-0000-0000-00009D000000}"/>
    <cellStyle name="Millares 6 4" xfId="160" xr:uid="{00000000-0005-0000-0000-00009E000000}"/>
    <cellStyle name="Millares 6 5" xfId="161" xr:uid="{00000000-0005-0000-0000-00009F000000}"/>
    <cellStyle name="Millares 6 6" xfId="162" xr:uid="{00000000-0005-0000-0000-0000A0000000}"/>
    <cellStyle name="Millares 6 7" xfId="163" xr:uid="{00000000-0005-0000-0000-0000A1000000}"/>
    <cellStyle name="Millares 6 8" xfId="164" xr:uid="{00000000-0005-0000-0000-0000A2000000}"/>
    <cellStyle name="Millares 6 9" xfId="165" xr:uid="{00000000-0005-0000-0000-0000A3000000}"/>
    <cellStyle name="Millares 7" xfId="166" xr:uid="{00000000-0005-0000-0000-0000A4000000}"/>
    <cellStyle name="Millares 7 10" xfId="167" xr:uid="{00000000-0005-0000-0000-0000A5000000}"/>
    <cellStyle name="Millares 7 11" xfId="168" xr:uid="{00000000-0005-0000-0000-0000A6000000}"/>
    <cellStyle name="Millares 7 12" xfId="169" xr:uid="{00000000-0005-0000-0000-0000A7000000}"/>
    <cellStyle name="Millares 7 13" xfId="170" xr:uid="{00000000-0005-0000-0000-0000A8000000}"/>
    <cellStyle name="Millares 7 14" xfId="171" xr:uid="{00000000-0005-0000-0000-0000A9000000}"/>
    <cellStyle name="Millares 7 15" xfId="172" xr:uid="{00000000-0005-0000-0000-0000AA000000}"/>
    <cellStyle name="Millares 7 16" xfId="173" xr:uid="{00000000-0005-0000-0000-0000AB000000}"/>
    <cellStyle name="Millares 7 17" xfId="174" xr:uid="{00000000-0005-0000-0000-0000AC000000}"/>
    <cellStyle name="Millares 7 2" xfId="175" xr:uid="{00000000-0005-0000-0000-0000AD000000}"/>
    <cellStyle name="Millares 7 3" xfId="176" xr:uid="{00000000-0005-0000-0000-0000AE000000}"/>
    <cellStyle name="Millares 7 4" xfId="177" xr:uid="{00000000-0005-0000-0000-0000AF000000}"/>
    <cellStyle name="Millares 7 5" xfId="178" xr:uid="{00000000-0005-0000-0000-0000B0000000}"/>
    <cellStyle name="Millares 7 6" xfId="179" xr:uid="{00000000-0005-0000-0000-0000B1000000}"/>
    <cellStyle name="Millares 7 7" xfId="180" xr:uid="{00000000-0005-0000-0000-0000B2000000}"/>
    <cellStyle name="Millares 7 8" xfId="181" xr:uid="{00000000-0005-0000-0000-0000B3000000}"/>
    <cellStyle name="Millares 7 9" xfId="182" xr:uid="{00000000-0005-0000-0000-0000B4000000}"/>
    <cellStyle name="Millares 8" xfId="183" xr:uid="{00000000-0005-0000-0000-0000B5000000}"/>
    <cellStyle name="Millares 8 10" xfId="184" xr:uid="{00000000-0005-0000-0000-0000B6000000}"/>
    <cellStyle name="Millares 8 11" xfId="185" xr:uid="{00000000-0005-0000-0000-0000B7000000}"/>
    <cellStyle name="Millares 8 12" xfId="186" xr:uid="{00000000-0005-0000-0000-0000B8000000}"/>
    <cellStyle name="Millares 8 13" xfId="187" xr:uid="{00000000-0005-0000-0000-0000B9000000}"/>
    <cellStyle name="Millares 8 14" xfId="188" xr:uid="{00000000-0005-0000-0000-0000BA000000}"/>
    <cellStyle name="Millares 8 15" xfId="189" xr:uid="{00000000-0005-0000-0000-0000BB000000}"/>
    <cellStyle name="Millares 8 16" xfId="190" xr:uid="{00000000-0005-0000-0000-0000BC000000}"/>
    <cellStyle name="Millares 8 2" xfId="191" xr:uid="{00000000-0005-0000-0000-0000BD000000}"/>
    <cellStyle name="Millares 8 3" xfId="192" xr:uid="{00000000-0005-0000-0000-0000BE000000}"/>
    <cellStyle name="Millares 8 4" xfId="193" xr:uid="{00000000-0005-0000-0000-0000BF000000}"/>
    <cellStyle name="Millares 8 5" xfId="194" xr:uid="{00000000-0005-0000-0000-0000C0000000}"/>
    <cellStyle name="Millares 8 6" xfId="195" xr:uid="{00000000-0005-0000-0000-0000C1000000}"/>
    <cellStyle name="Millares 8 7" xfId="196" xr:uid="{00000000-0005-0000-0000-0000C2000000}"/>
    <cellStyle name="Millares 8 8" xfId="197" xr:uid="{00000000-0005-0000-0000-0000C3000000}"/>
    <cellStyle name="Millares 8 9" xfId="198" xr:uid="{00000000-0005-0000-0000-0000C4000000}"/>
    <cellStyle name="Millares 9" xfId="199" xr:uid="{00000000-0005-0000-0000-0000C5000000}"/>
    <cellStyle name="Millares 9 2" xfId="200" xr:uid="{00000000-0005-0000-0000-0000C6000000}"/>
    <cellStyle name="Millares 9 3" xfId="201" xr:uid="{00000000-0005-0000-0000-0000C7000000}"/>
    <cellStyle name="Millares 9 4" xfId="202" xr:uid="{00000000-0005-0000-0000-0000C8000000}"/>
    <cellStyle name="Millares 9 5" xfId="203" xr:uid="{00000000-0005-0000-0000-0000C9000000}"/>
    <cellStyle name="Moneda 2" xfId="204" xr:uid="{00000000-0005-0000-0000-0000CA000000}"/>
    <cellStyle name="Moneda 2 2" xfId="205" xr:uid="{00000000-0005-0000-0000-0000CB000000}"/>
    <cellStyle name="Moneda 3" xfId="206" xr:uid="{00000000-0005-0000-0000-0000CC000000}"/>
    <cellStyle name="Moneda 3 2" xfId="207" xr:uid="{00000000-0005-0000-0000-0000CD000000}"/>
    <cellStyle name="Moneda 4" xfId="208" xr:uid="{00000000-0005-0000-0000-0000CE000000}"/>
    <cellStyle name="Moneda 4 2" xfId="209" xr:uid="{00000000-0005-0000-0000-0000CF000000}"/>
    <cellStyle name="Normal" xfId="0" builtinId="0"/>
    <cellStyle name="Normal 1" xfId="210" xr:uid="{00000000-0005-0000-0000-0000D1000000}"/>
    <cellStyle name="Normal 10" xfId="211" xr:uid="{00000000-0005-0000-0000-0000D2000000}"/>
    <cellStyle name="Normal 10 10" xfId="212" xr:uid="{00000000-0005-0000-0000-0000D3000000}"/>
    <cellStyle name="Normal 10 11" xfId="213" xr:uid="{00000000-0005-0000-0000-0000D4000000}"/>
    <cellStyle name="Normal 10 12" xfId="214" xr:uid="{00000000-0005-0000-0000-0000D5000000}"/>
    <cellStyle name="Normal 10 13" xfId="215" xr:uid="{00000000-0005-0000-0000-0000D6000000}"/>
    <cellStyle name="Normal 10 14" xfId="216" xr:uid="{00000000-0005-0000-0000-0000D7000000}"/>
    <cellStyle name="Normal 10 15" xfId="217" xr:uid="{00000000-0005-0000-0000-0000D8000000}"/>
    <cellStyle name="Normal 10 16" xfId="218" xr:uid="{00000000-0005-0000-0000-0000D9000000}"/>
    <cellStyle name="Normal 10 2" xfId="219" xr:uid="{00000000-0005-0000-0000-0000DA000000}"/>
    <cellStyle name="Normal 10 3" xfId="220" xr:uid="{00000000-0005-0000-0000-0000DB000000}"/>
    <cellStyle name="Normal 10 4" xfId="221" xr:uid="{00000000-0005-0000-0000-0000DC000000}"/>
    <cellStyle name="Normal 10 5" xfId="222" xr:uid="{00000000-0005-0000-0000-0000DD000000}"/>
    <cellStyle name="Normal 10 6" xfId="223" xr:uid="{00000000-0005-0000-0000-0000DE000000}"/>
    <cellStyle name="Normal 10 7" xfId="224" xr:uid="{00000000-0005-0000-0000-0000DF000000}"/>
    <cellStyle name="Normal 10 8" xfId="225" xr:uid="{00000000-0005-0000-0000-0000E0000000}"/>
    <cellStyle name="Normal 10 9" xfId="226" xr:uid="{00000000-0005-0000-0000-0000E1000000}"/>
    <cellStyle name="Normal 11" xfId="227" xr:uid="{00000000-0005-0000-0000-0000E2000000}"/>
    <cellStyle name="Normal 11 2" xfId="228" xr:uid="{00000000-0005-0000-0000-0000E3000000}"/>
    <cellStyle name="Normal 11 3" xfId="229" xr:uid="{00000000-0005-0000-0000-0000E4000000}"/>
    <cellStyle name="Normal 11 4" xfId="230" xr:uid="{00000000-0005-0000-0000-0000E5000000}"/>
    <cellStyle name="Normal 11 5" xfId="231" xr:uid="{00000000-0005-0000-0000-0000E6000000}"/>
    <cellStyle name="Normal 12 2" xfId="232" xr:uid="{00000000-0005-0000-0000-0000E7000000}"/>
    <cellStyle name="Normal 12 3" xfId="233" xr:uid="{00000000-0005-0000-0000-0000E8000000}"/>
    <cellStyle name="Normal 12 4" xfId="234" xr:uid="{00000000-0005-0000-0000-0000E9000000}"/>
    <cellStyle name="Normal 12 5" xfId="235" xr:uid="{00000000-0005-0000-0000-0000EA000000}"/>
    <cellStyle name="Normal 13 2" xfId="236" xr:uid="{00000000-0005-0000-0000-0000EB000000}"/>
    <cellStyle name="Normal 13 3" xfId="237" xr:uid="{00000000-0005-0000-0000-0000EC000000}"/>
    <cellStyle name="Normal 13 4" xfId="238" xr:uid="{00000000-0005-0000-0000-0000ED000000}"/>
    <cellStyle name="Normal 13 5" xfId="239" xr:uid="{00000000-0005-0000-0000-0000EE000000}"/>
    <cellStyle name="Normal 14 2" xfId="240" xr:uid="{00000000-0005-0000-0000-0000EF000000}"/>
    <cellStyle name="Normal 14 3" xfId="241" xr:uid="{00000000-0005-0000-0000-0000F0000000}"/>
    <cellStyle name="Normal 14 4" xfId="242" xr:uid="{00000000-0005-0000-0000-0000F1000000}"/>
    <cellStyle name="Normal 14 5" xfId="243" xr:uid="{00000000-0005-0000-0000-0000F2000000}"/>
    <cellStyle name="Normal 15 2" xfId="244" xr:uid="{00000000-0005-0000-0000-0000F3000000}"/>
    <cellStyle name="Normal 15 3" xfId="245" xr:uid="{00000000-0005-0000-0000-0000F4000000}"/>
    <cellStyle name="Normal 15 4" xfId="246" xr:uid="{00000000-0005-0000-0000-0000F5000000}"/>
    <cellStyle name="Normal 15 5" xfId="247" xr:uid="{00000000-0005-0000-0000-0000F6000000}"/>
    <cellStyle name="Normal 16 2" xfId="248" xr:uid="{00000000-0005-0000-0000-0000F7000000}"/>
    <cellStyle name="Normal 16 3" xfId="249" xr:uid="{00000000-0005-0000-0000-0000F8000000}"/>
    <cellStyle name="Normal 16 4" xfId="250" xr:uid="{00000000-0005-0000-0000-0000F9000000}"/>
    <cellStyle name="Normal 16 5" xfId="251" xr:uid="{00000000-0005-0000-0000-0000FA000000}"/>
    <cellStyle name="Normal 17 2" xfId="252" xr:uid="{00000000-0005-0000-0000-0000FB000000}"/>
    <cellStyle name="Normal 17 3" xfId="253" xr:uid="{00000000-0005-0000-0000-0000FC000000}"/>
    <cellStyle name="Normal 17 4" xfId="254" xr:uid="{00000000-0005-0000-0000-0000FD000000}"/>
    <cellStyle name="Normal 17 5" xfId="255" xr:uid="{00000000-0005-0000-0000-0000FE000000}"/>
    <cellStyle name="Normal 18 2" xfId="256" xr:uid="{00000000-0005-0000-0000-0000FF000000}"/>
    <cellStyle name="Normal 18 3" xfId="257" xr:uid="{00000000-0005-0000-0000-000000010000}"/>
    <cellStyle name="Normal 18 4" xfId="258" xr:uid="{00000000-0005-0000-0000-000001010000}"/>
    <cellStyle name="Normal 18 5" xfId="259" xr:uid="{00000000-0005-0000-0000-000002010000}"/>
    <cellStyle name="Normal 19 2" xfId="260" xr:uid="{00000000-0005-0000-0000-000003010000}"/>
    <cellStyle name="Normal 19 3" xfId="261" xr:uid="{00000000-0005-0000-0000-000004010000}"/>
    <cellStyle name="Normal 19 4" xfId="262" xr:uid="{00000000-0005-0000-0000-000005010000}"/>
    <cellStyle name="Normal 19 5" xfId="263" xr:uid="{00000000-0005-0000-0000-000006010000}"/>
    <cellStyle name="Normal 2" xfId="3" xr:uid="{00000000-0005-0000-0000-000007010000}"/>
    <cellStyle name="Normal 2 2" xfId="264" xr:uid="{00000000-0005-0000-0000-000008010000}"/>
    <cellStyle name="Normal 2 2 2" xfId="265" xr:uid="{00000000-0005-0000-0000-000009010000}"/>
    <cellStyle name="Normal 2 3" xfId="266" xr:uid="{00000000-0005-0000-0000-00000A010000}"/>
    <cellStyle name="Normal 2 3 2" xfId="267" xr:uid="{00000000-0005-0000-0000-00000B010000}"/>
    <cellStyle name="Normal 2 3 3" xfId="268" xr:uid="{00000000-0005-0000-0000-00000C010000}"/>
    <cellStyle name="Normal 2 4" xfId="269" xr:uid="{00000000-0005-0000-0000-00000D010000}"/>
    <cellStyle name="Normal 2 5" xfId="270" xr:uid="{00000000-0005-0000-0000-00000E010000}"/>
    <cellStyle name="Normal 2 6" xfId="271" xr:uid="{00000000-0005-0000-0000-00000F010000}"/>
    <cellStyle name="Normal 2 7" xfId="272" xr:uid="{00000000-0005-0000-0000-000010010000}"/>
    <cellStyle name="Normal 2 7 2" xfId="273" xr:uid="{00000000-0005-0000-0000-000011010000}"/>
    <cellStyle name="Normal 2 7 2 2" xfId="274" xr:uid="{00000000-0005-0000-0000-000012010000}"/>
    <cellStyle name="Normal 2 8" xfId="275" xr:uid="{00000000-0005-0000-0000-000013010000}"/>
    <cellStyle name="Normal 2_01 PRESUPUESTO 2008 (CEDULAS)" xfId="276" xr:uid="{00000000-0005-0000-0000-000014010000}"/>
    <cellStyle name="Normal 20 2" xfId="277" xr:uid="{00000000-0005-0000-0000-000015010000}"/>
    <cellStyle name="Normal 20 3" xfId="278" xr:uid="{00000000-0005-0000-0000-000016010000}"/>
    <cellStyle name="Normal 20 4" xfId="279" xr:uid="{00000000-0005-0000-0000-000017010000}"/>
    <cellStyle name="Normal 20 5" xfId="280" xr:uid="{00000000-0005-0000-0000-000018010000}"/>
    <cellStyle name="Normal 21 2" xfId="281" xr:uid="{00000000-0005-0000-0000-000019010000}"/>
    <cellStyle name="Normal 21 3" xfId="282" xr:uid="{00000000-0005-0000-0000-00001A010000}"/>
    <cellStyle name="Normal 21 4" xfId="283" xr:uid="{00000000-0005-0000-0000-00001B010000}"/>
    <cellStyle name="Normal 21 5" xfId="284" xr:uid="{00000000-0005-0000-0000-00001C010000}"/>
    <cellStyle name="Normal 23" xfId="353" xr:uid="{00000000-0005-0000-0000-00001D010000}"/>
    <cellStyle name="Normal 24" xfId="354" xr:uid="{00000000-0005-0000-0000-00001E010000}"/>
    <cellStyle name="Normal 3" xfId="6" xr:uid="{00000000-0005-0000-0000-00001F010000}"/>
    <cellStyle name="Normal 3 10" xfId="285" xr:uid="{00000000-0005-0000-0000-000020010000}"/>
    <cellStyle name="Normal 3 11" xfId="286" xr:uid="{00000000-0005-0000-0000-000021010000}"/>
    <cellStyle name="Normal 3 12" xfId="287" xr:uid="{00000000-0005-0000-0000-000022010000}"/>
    <cellStyle name="Normal 3 13" xfId="288" xr:uid="{00000000-0005-0000-0000-000023010000}"/>
    <cellStyle name="Normal 3 14" xfId="289" xr:uid="{00000000-0005-0000-0000-000024010000}"/>
    <cellStyle name="Normal 3 2" xfId="290" xr:uid="{00000000-0005-0000-0000-000025010000}"/>
    <cellStyle name="Normal 3 3" xfId="291" xr:uid="{00000000-0005-0000-0000-000026010000}"/>
    <cellStyle name="Normal 3 4" xfId="292" xr:uid="{00000000-0005-0000-0000-000027010000}"/>
    <cellStyle name="Normal 3 5" xfId="293" xr:uid="{00000000-0005-0000-0000-000028010000}"/>
    <cellStyle name="Normal 3 6" xfId="294" xr:uid="{00000000-0005-0000-0000-000029010000}"/>
    <cellStyle name="Normal 3 7" xfId="295" xr:uid="{00000000-0005-0000-0000-00002A010000}"/>
    <cellStyle name="Normal 3 8" xfId="296" xr:uid="{00000000-0005-0000-0000-00002B010000}"/>
    <cellStyle name="Normal 3 9" xfId="297" xr:uid="{00000000-0005-0000-0000-00002C010000}"/>
    <cellStyle name="Normal 37" xfId="298" xr:uid="{00000000-0005-0000-0000-00002D010000}"/>
    <cellStyle name="Normal 4" xfId="299" xr:uid="{00000000-0005-0000-0000-00002E010000}"/>
    <cellStyle name="Normal 4 2" xfId="300" xr:uid="{00000000-0005-0000-0000-00002F010000}"/>
    <cellStyle name="Normal 4 2 2" xfId="301" xr:uid="{00000000-0005-0000-0000-000030010000}"/>
    <cellStyle name="Normal 4 3" xfId="302" xr:uid="{00000000-0005-0000-0000-000031010000}"/>
    <cellStyle name="Normal 5" xfId="303" xr:uid="{00000000-0005-0000-0000-000032010000}"/>
    <cellStyle name="Normal 5 2" xfId="304" xr:uid="{00000000-0005-0000-0000-000033010000}"/>
    <cellStyle name="Normal 5 3" xfId="305" xr:uid="{00000000-0005-0000-0000-000034010000}"/>
    <cellStyle name="Normal 5 4" xfId="306" xr:uid="{00000000-0005-0000-0000-000035010000}"/>
    <cellStyle name="Normal 5 5" xfId="307" xr:uid="{00000000-0005-0000-0000-000036010000}"/>
    <cellStyle name="Normal 6" xfId="308" xr:uid="{00000000-0005-0000-0000-000037010000}"/>
    <cellStyle name="Normal 6 2" xfId="309" xr:uid="{00000000-0005-0000-0000-000038010000}"/>
    <cellStyle name="Normal 6 3" xfId="310" xr:uid="{00000000-0005-0000-0000-000039010000}"/>
    <cellStyle name="Normal 6 4" xfId="311" xr:uid="{00000000-0005-0000-0000-00003A010000}"/>
    <cellStyle name="Normal 7" xfId="312" xr:uid="{00000000-0005-0000-0000-00003B010000}"/>
    <cellStyle name="Normal 7 2" xfId="313" xr:uid="{00000000-0005-0000-0000-00003C010000}"/>
    <cellStyle name="Normal 8" xfId="314" xr:uid="{00000000-0005-0000-0000-00003D010000}"/>
    <cellStyle name="Normal 8 10" xfId="315" xr:uid="{00000000-0005-0000-0000-00003E010000}"/>
    <cellStyle name="Normal 8 11" xfId="316" xr:uid="{00000000-0005-0000-0000-00003F010000}"/>
    <cellStyle name="Normal 8 12" xfId="317" xr:uid="{00000000-0005-0000-0000-000040010000}"/>
    <cellStyle name="Normal 8 13" xfId="318" xr:uid="{00000000-0005-0000-0000-000041010000}"/>
    <cellStyle name="Normal 8 14" xfId="319" xr:uid="{00000000-0005-0000-0000-000042010000}"/>
    <cellStyle name="Normal 8 15" xfId="320" xr:uid="{00000000-0005-0000-0000-000043010000}"/>
    <cellStyle name="Normal 8 16" xfId="321" xr:uid="{00000000-0005-0000-0000-000044010000}"/>
    <cellStyle name="Normal 8 2" xfId="322" xr:uid="{00000000-0005-0000-0000-000045010000}"/>
    <cellStyle name="Normal 8 3" xfId="323" xr:uid="{00000000-0005-0000-0000-000046010000}"/>
    <cellStyle name="Normal 8 4" xfId="324" xr:uid="{00000000-0005-0000-0000-000047010000}"/>
    <cellStyle name="Normal 8 5" xfId="325" xr:uid="{00000000-0005-0000-0000-000048010000}"/>
    <cellStyle name="Normal 8 6" xfId="326" xr:uid="{00000000-0005-0000-0000-000049010000}"/>
    <cellStyle name="Normal 8 7" xfId="327" xr:uid="{00000000-0005-0000-0000-00004A010000}"/>
    <cellStyle name="Normal 8 8" xfId="328" xr:uid="{00000000-0005-0000-0000-00004B010000}"/>
    <cellStyle name="Normal 8 9" xfId="329" xr:uid="{00000000-0005-0000-0000-00004C010000}"/>
    <cellStyle name="Normal 9" xfId="4" xr:uid="{00000000-0005-0000-0000-00004D010000}"/>
    <cellStyle name="Normal 9 10" xfId="330" xr:uid="{00000000-0005-0000-0000-00004E010000}"/>
    <cellStyle name="Normal 9 11" xfId="331" xr:uid="{00000000-0005-0000-0000-00004F010000}"/>
    <cellStyle name="Normal 9 12" xfId="332" xr:uid="{00000000-0005-0000-0000-000050010000}"/>
    <cellStyle name="Normal 9 13" xfId="333" xr:uid="{00000000-0005-0000-0000-000051010000}"/>
    <cellStyle name="Normal 9 14" xfId="334" xr:uid="{00000000-0005-0000-0000-000052010000}"/>
    <cellStyle name="Normal 9 15" xfId="335" xr:uid="{00000000-0005-0000-0000-000053010000}"/>
    <cellStyle name="Normal 9 16" xfId="336" xr:uid="{00000000-0005-0000-0000-000054010000}"/>
    <cellStyle name="Normal 9 2" xfId="337" xr:uid="{00000000-0005-0000-0000-000055010000}"/>
    <cellStyle name="Normal 9 3" xfId="338" xr:uid="{00000000-0005-0000-0000-000056010000}"/>
    <cellStyle name="Normal 9 4" xfId="339" xr:uid="{00000000-0005-0000-0000-000057010000}"/>
    <cellStyle name="Normal 9 5" xfId="340" xr:uid="{00000000-0005-0000-0000-000058010000}"/>
    <cellStyle name="Normal 9 6" xfId="341" xr:uid="{00000000-0005-0000-0000-000059010000}"/>
    <cellStyle name="Normal 9 7" xfId="342" xr:uid="{00000000-0005-0000-0000-00005A010000}"/>
    <cellStyle name="Normal 9 8" xfId="343" xr:uid="{00000000-0005-0000-0000-00005B010000}"/>
    <cellStyle name="Normal 9 9" xfId="344" xr:uid="{00000000-0005-0000-0000-00005C010000}"/>
    <cellStyle name="Porcentaje" xfId="356" builtinId="5"/>
    <cellStyle name="Porcentual 2" xfId="345" xr:uid="{00000000-0005-0000-0000-00005E010000}"/>
    <cellStyle name="Porcentual 2 2" xfId="346" xr:uid="{00000000-0005-0000-0000-00005F010000}"/>
    <cellStyle name="Porcentual 3" xfId="347" xr:uid="{00000000-0005-0000-0000-000060010000}"/>
    <cellStyle name="Porcentual 4" xfId="348" xr:uid="{00000000-0005-0000-0000-000061010000}"/>
    <cellStyle name="Porcentual 5" xfId="349" xr:uid="{00000000-0005-0000-0000-000062010000}"/>
    <cellStyle name="Porcentual 6" xfId="350" xr:uid="{00000000-0005-0000-0000-000063010000}"/>
    <cellStyle name="Porcentual 7" xfId="351" xr:uid="{00000000-0005-0000-0000-000064010000}"/>
    <cellStyle name="Währung" xfId="352" xr:uid="{00000000-0005-0000-0000-00006501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9</xdr:col>
      <xdr:colOff>566738</xdr:colOff>
      <xdr:row>2</xdr:row>
      <xdr:rowOff>90488</xdr:rowOff>
    </xdr:from>
    <xdr:to>
      <xdr:col>9</xdr:col>
      <xdr:colOff>566738</xdr:colOff>
      <xdr:row>5</xdr:row>
      <xdr:rowOff>42396</xdr:rowOff>
    </xdr:to>
    <xdr:pic>
      <xdr:nvPicPr>
        <xdr:cNvPr id="2" name="2 Imagen" descr="SS logo azul.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2439651" y="542926"/>
          <a:ext cx="1811109" cy="451970"/>
        </a:xfrm>
        <a:prstGeom prst="rect">
          <a:avLst/>
        </a:prstGeom>
      </xdr:spPr>
    </xdr:pic>
    <xdr:clientData/>
  </xdr:twoCellAnchor>
  <xdr:twoCellAnchor editAs="oneCell">
    <xdr:from>
      <xdr:col>2</xdr:col>
      <xdr:colOff>28576</xdr:colOff>
      <xdr:row>1</xdr:row>
      <xdr:rowOff>109537</xdr:rowOff>
    </xdr:from>
    <xdr:to>
      <xdr:col>3</xdr:col>
      <xdr:colOff>14968</xdr:colOff>
      <xdr:row>5</xdr:row>
      <xdr:rowOff>125178</xdr:rowOff>
    </xdr:to>
    <xdr:pic>
      <xdr:nvPicPr>
        <xdr:cNvPr id="4" name="3 Imagen" descr="Gob Jal Negr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323851" y="261937"/>
          <a:ext cx="748392" cy="701441"/>
        </a:xfrm>
        <a:prstGeom prst="rect">
          <a:avLst/>
        </a:prstGeom>
      </xdr:spPr>
    </xdr:pic>
    <xdr:clientData/>
  </xdr:twoCellAnchor>
  <xdr:twoCellAnchor editAs="oneCell">
    <xdr:from>
      <xdr:col>9</xdr:col>
      <xdr:colOff>652182</xdr:colOff>
      <xdr:row>2</xdr:row>
      <xdr:rowOff>16249</xdr:rowOff>
    </xdr:from>
    <xdr:to>
      <xdr:col>10</xdr:col>
      <xdr:colOff>1123950</xdr:colOff>
      <xdr:row>6</xdr:row>
      <xdr:rowOff>46962</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0005732" y="321049"/>
          <a:ext cx="1871943" cy="6784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35718</xdr:rowOff>
    </xdr:from>
    <xdr:to>
      <xdr:col>6</xdr:col>
      <xdr:colOff>0</xdr:colOff>
      <xdr:row>6</xdr:row>
      <xdr:rowOff>101982</xdr:rowOff>
    </xdr:to>
    <xdr:pic>
      <xdr:nvPicPr>
        <xdr:cNvPr id="2" name="2 Imagen" descr="SS logo azul.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5285244" y="397668"/>
          <a:ext cx="2581275" cy="609189"/>
        </a:xfrm>
        <a:prstGeom prst="rect">
          <a:avLst/>
        </a:prstGeom>
      </xdr:spPr>
    </xdr:pic>
    <xdr:clientData/>
  </xdr:twoCellAnchor>
  <xdr:twoCellAnchor editAs="oneCell">
    <xdr:from>
      <xdr:col>2</xdr:col>
      <xdr:colOff>940594</xdr:colOff>
      <xdr:row>1</xdr:row>
      <xdr:rowOff>0</xdr:rowOff>
    </xdr:from>
    <xdr:to>
      <xdr:col>2</xdr:col>
      <xdr:colOff>940594</xdr:colOff>
      <xdr:row>6</xdr:row>
      <xdr:rowOff>14287</xdr:rowOff>
    </xdr:to>
    <xdr:pic>
      <xdr:nvPicPr>
        <xdr:cNvPr id="3" name="3 Imagen" descr="Gob Jal Negro.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1254919" y="311944"/>
          <a:ext cx="1452562" cy="928687"/>
        </a:xfrm>
        <a:prstGeom prst="rect">
          <a:avLst/>
        </a:prstGeom>
      </xdr:spPr>
    </xdr:pic>
    <xdr:clientData/>
  </xdr:twoCellAnchor>
  <xdr:twoCellAnchor editAs="oneCell">
    <xdr:from>
      <xdr:col>2</xdr:col>
      <xdr:colOff>60326</xdr:colOff>
      <xdr:row>2</xdr:row>
      <xdr:rowOff>38100</xdr:rowOff>
    </xdr:from>
    <xdr:to>
      <xdr:col>2</xdr:col>
      <xdr:colOff>885740</xdr:colOff>
      <xdr:row>5</xdr:row>
      <xdr:rowOff>66675</xdr:rowOff>
    </xdr:to>
    <xdr:pic>
      <xdr:nvPicPr>
        <xdr:cNvPr id="5" name="3 Imagen" descr="Gob Jal Negro.pn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stretch>
          <a:fillRect/>
        </a:stretch>
      </xdr:blipFill>
      <xdr:spPr>
        <a:xfrm>
          <a:off x="355601" y="428625"/>
          <a:ext cx="825414" cy="600075"/>
        </a:xfrm>
        <a:prstGeom prst="rect">
          <a:avLst/>
        </a:prstGeom>
      </xdr:spPr>
    </xdr:pic>
    <xdr:clientData/>
  </xdr:twoCellAnchor>
  <xdr:twoCellAnchor editAs="oneCell">
    <xdr:from>
      <xdr:col>4</xdr:col>
      <xdr:colOff>819150</xdr:colOff>
      <xdr:row>2</xdr:row>
      <xdr:rowOff>45932</xdr:rowOff>
    </xdr:from>
    <xdr:to>
      <xdr:col>5</xdr:col>
      <xdr:colOff>1228725</xdr:colOff>
      <xdr:row>5</xdr:row>
      <xdr:rowOff>46994</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stretch>
          <a:fillRect/>
        </a:stretch>
      </xdr:blipFill>
      <xdr:spPr>
        <a:xfrm>
          <a:off x="5743575" y="436457"/>
          <a:ext cx="1609725" cy="5725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74083</xdr:rowOff>
    </xdr:from>
    <xdr:to>
      <xdr:col>8</xdr:col>
      <xdr:colOff>0</xdr:colOff>
      <xdr:row>6</xdr:row>
      <xdr:rowOff>119181</xdr:rowOff>
    </xdr:to>
    <xdr:pic>
      <xdr:nvPicPr>
        <xdr:cNvPr id="2" name="1 Imagen" descr="SS logo azul.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1446933" y="221721"/>
          <a:ext cx="2622550" cy="635648"/>
        </a:xfrm>
        <a:prstGeom prst="rect">
          <a:avLst/>
        </a:prstGeom>
      </xdr:spPr>
    </xdr:pic>
    <xdr:clientData/>
  </xdr:twoCellAnchor>
  <xdr:twoCellAnchor editAs="oneCell">
    <xdr:from>
      <xdr:col>3</xdr:col>
      <xdr:colOff>71438</xdr:colOff>
      <xdr:row>1</xdr:row>
      <xdr:rowOff>71438</xdr:rowOff>
    </xdr:from>
    <xdr:to>
      <xdr:col>3</xdr:col>
      <xdr:colOff>71438</xdr:colOff>
      <xdr:row>7</xdr:row>
      <xdr:rowOff>50240</xdr:rowOff>
    </xdr:to>
    <xdr:pic>
      <xdr:nvPicPr>
        <xdr:cNvPr id="3" name="2 Imagen" descr="Gob Jal Negro.pn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stretch>
          <a:fillRect/>
        </a:stretch>
      </xdr:blipFill>
      <xdr:spPr>
        <a:xfrm>
          <a:off x="847726" y="71438"/>
          <a:ext cx="1345406" cy="933449"/>
        </a:xfrm>
        <a:prstGeom prst="rect">
          <a:avLst/>
        </a:prstGeom>
      </xdr:spPr>
    </xdr:pic>
    <xdr:clientData/>
  </xdr:twoCellAnchor>
  <xdr:twoCellAnchor editAs="oneCell">
    <xdr:from>
      <xdr:col>1</xdr:col>
      <xdr:colOff>185737</xdr:colOff>
      <xdr:row>1</xdr:row>
      <xdr:rowOff>107951</xdr:rowOff>
    </xdr:from>
    <xdr:to>
      <xdr:col>3</xdr:col>
      <xdr:colOff>446565</xdr:colOff>
      <xdr:row>5</xdr:row>
      <xdr:rowOff>63499</xdr:rowOff>
    </xdr:to>
    <xdr:pic>
      <xdr:nvPicPr>
        <xdr:cNvPr id="5" name="2 Imagen" descr="Gob Jal Negro.png">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stretch>
          <a:fillRect/>
        </a:stretch>
      </xdr:blipFill>
      <xdr:spPr>
        <a:xfrm>
          <a:off x="415925" y="258764"/>
          <a:ext cx="752953" cy="606423"/>
        </a:xfrm>
        <a:prstGeom prst="rect">
          <a:avLst/>
        </a:prstGeom>
      </xdr:spPr>
    </xdr:pic>
    <xdr:clientData/>
  </xdr:twoCellAnchor>
  <xdr:twoCellAnchor editAs="oneCell">
    <xdr:from>
      <xdr:col>6</xdr:col>
      <xdr:colOff>611186</xdr:colOff>
      <xdr:row>1</xdr:row>
      <xdr:rowOff>139140</xdr:rowOff>
    </xdr:from>
    <xdr:to>
      <xdr:col>8</xdr:col>
      <xdr:colOff>166687</xdr:colOff>
      <xdr:row>5</xdr:row>
      <xdr:rowOff>38919</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3"/>
        <a:stretch>
          <a:fillRect/>
        </a:stretch>
      </xdr:blipFill>
      <xdr:spPr>
        <a:xfrm>
          <a:off x="5302249" y="289953"/>
          <a:ext cx="1579563" cy="5506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214312</xdr:colOff>
      <xdr:row>2</xdr:row>
      <xdr:rowOff>142875</xdr:rowOff>
    </xdr:from>
    <xdr:to>
      <xdr:col>2</xdr:col>
      <xdr:colOff>738913</xdr:colOff>
      <xdr:row>6</xdr:row>
      <xdr:rowOff>71437</xdr:rowOff>
    </xdr:to>
    <xdr:pic>
      <xdr:nvPicPr>
        <xdr:cNvPr id="2" name="2 Imagen" descr="Gob Jal Negro.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392906" y="523875"/>
          <a:ext cx="1000851" cy="726281"/>
        </a:xfrm>
        <a:prstGeom prst="rect">
          <a:avLst/>
        </a:prstGeom>
      </xdr:spPr>
    </xdr:pic>
    <xdr:clientData/>
  </xdr:twoCellAnchor>
  <xdr:twoCellAnchor editAs="oneCell">
    <xdr:from>
      <xdr:col>7</xdr:col>
      <xdr:colOff>166688</xdr:colOff>
      <xdr:row>2</xdr:row>
      <xdr:rowOff>130969</xdr:rowOff>
    </xdr:from>
    <xdr:to>
      <xdr:col>8</xdr:col>
      <xdr:colOff>857251</xdr:colOff>
      <xdr:row>6</xdr:row>
      <xdr:rowOff>84325</xdr:rowOff>
    </xdr:to>
    <xdr:pic>
      <xdr:nvPicPr>
        <xdr:cNvPr id="5" name="Imagen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2"/>
        <a:stretch>
          <a:fillRect/>
        </a:stretch>
      </xdr:blipFill>
      <xdr:spPr>
        <a:xfrm>
          <a:off x="10537032" y="511969"/>
          <a:ext cx="2095500" cy="751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79376</xdr:colOff>
      <xdr:row>1</xdr:row>
      <xdr:rowOff>47340</xdr:rowOff>
    </xdr:from>
    <xdr:to>
      <xdr:col>3</xdr:col>
      <xdr:colOff>335645</xdr:colOff>
      <xdr:row>4</xdr:row>
      <xdr:rowOff>112904</xdr:rowOff>
    </xdr:to>
    <xdr:pic>
      <xdr:nvPicPr>
        <xdr:cNvPr id="5" name="Imagen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1"/>
        <a:stretch>
          <a:fillRect/>
        </a:stretch>
      </xdr:blipFill>
      <xdr:spPr>
        <a:xfrm>
          <a:off x="79376" y="235856"/>
          <a:ext cx="653144" cy="670798"/>
        </a:xfrm>
        <a:prstGeom prst="rect">
          <a:avLst/>
        </a:prstGeom>
      </xdr:spPr>
    </xdr:pic>
    <xdr:clientData/>
  </xdr:twoCellAnchor>
  <xdr:twoCellAnchor editAs="oneCell">
    <xdr:from>
      <xdr:col>26</xdr:col>
      <xdr:colOff>49610</xdr:colOff>
      <xdr:row>1</xdr:row>
      <xdr:rowOff>8971</xdr:rowOff>
    </xdr:from>
    <xdr:to>
      <xdr:col>29</xdr:col>
      <xdr:colOff>406797</xdr:colOff>
      <xdr:row>4</xdr:row>
      <xdr:rowOff>86934</xdr:rowOff>
    </xdr:to>
    <xdr:pic>
      <xdr:nvPicPr>
        <xdr:cNvPr id="7" name="Imagen 6">
          <a:extLst>
            <a:ext uri="{FF2B5EF4-FFF2-40B4-BE49-F238E27FC236}">
              <a16:creationId xmlns:a16="http://schemas.microsoft.com/office/drawing/2014/main" id="{00000000-0008-0000-1500-000007000000}"/>
            </a:ext>
          </a:extLst>
        </xdr:cNvPr>
        <xdr:cNvPicPr>
          <a:picLocks noChangeAspect="1"/>
        </xdr:cNvPicPr>
      </xdr:nvPicPr>
      <xdr:blipFill>
        <a:blip xmlns:r="http://schemas.openxmlformats.org/officeDocument/2006/relationships" r:embed="rId2"/>
        <a:stretch>
          <a:fillRect/>
        </a:stretch>
      </xdr:blipFill>
      <xdr:spPr>
        <a:xfrm>
          <a:off x="11549063" y="197487"/>
          <a:ext cx="1905000" cy="6831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Users/presup.lap/Desktop/CENTRINF/Ci2002/Ingresos/Presupuesto%20de%20Ingresos/ESTADOS%20FINANCIEROS%202000/Septiembre/CUENTA%20PUBLICA%20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20PRESUPUESTO/2007/01.-%20BD%20MUEG%20$%2049,933,100,000%20%20GAB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PRESUP/06.-%20JUN%20'07/06.-%20BD%20Av%20x%20Cve%20JUN%20al%2002-Jul-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ESUP/06.-%20JUN%20'07/06.-%20BD%20Av%20x%20Cve%20JUN%20al%2002-Jul-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E:/Documents%20and%20Settings/polo/Mis%20documentos/1.-%20POLO/00.-%20SEFIN/e).-%20Presupuesto%202010/1.-%20POLO/10.-%20DGAI_Jose%20Luis%20Velasco%20G&#243;mez/01.-%20BD%20MUEG%20$%2049,933,100,000%20%20GAB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polo/Mis%20documentos/1.-%20POLO/00.-%20SEFIN/e).-%20Presupuesto%202010/1.-%20POLO/10.-%20DGAI_Jose%20Luis%20Velasco%20G&#243;mez/01.-%20BD%20MUEG%20$%2049,933,100,000%20%20GAB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AAVILAV/C/Presup2000/comantepyautorizado029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ARTHA/C/PRESUP98/NIVRES/U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artha/c/PRESUP98/FINANZAS98/SF-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esup.lap/Desktop/CENTRINF/Ci2002/Ingresos/Presupuesto%20de%20Ingresos/ESTADOS%20FINANCIEROS%202000/Septiembre/CUENTA%20PUBLICA%20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ditoria_int/subsidio/Documents%20and%20Settings/Lchavez/Mis%20documentos/2004/Lchr%202004/PRESUPUESTO/BD/BD%20ACUERDOS%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Documents%20and%20Settings/polo/Mis%20documentos/1.-%20POLO/00.-%20SEFIN/e).-%20Presupuesto%202010/1.-%20POLO/00.-%20SEFIN/e).-%20Presupuesto%202010/01%20PRESUPUESTO%202010%20(CEDUL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olo/Mis%20documentos/1.-%20POLO/00.-%20SEFIN/e).-%20Presupuesto%202010/1.-%20POLO/00.-%20SEFIN/e).-%20Presupuesto%202010/01%20PRESUPUESTO%202010%20(CEDUL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AVILAV/C/PRESUP99/finanzas99/estr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AVILAV/C/PRESUP98/nivres/CAPI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AAVILAV/C/Presup2000/CAPIT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2.-%20PRESUPUESTO/2007/01.-%20BD%20MUEG%20$%2049,933,100,000%20%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1"/>
      <sheetName val="002"/>
      <sheetName val="003"/>
      <sheetName val="004"/>
      <sheetName val="005"/>
      <sheetName val="006"/>
      <sheetName val="007"/>
      <sheetName val="008"/>
      <sheetName val="009"/>
      <sheetName val="010"/>
      <sheetName val="011"/>
      <sheetName val="012"/>
      <sheetName val="013"/>
      <sheetName val="014"/>
      <sheetName val="015"/>
      <sheetName val="016"/>
      <sheetName val="017"/>
      <sheetName val="018"/>
      <sheetName val="019"/>
      <sheetName val="020"/>
      <sheetName val="021"/>
      <sheetName val="02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02.- BD Av x Cve JUN al 02-Jul"/>
      <sheetName val="Hoja1"/>
      <sheetName val="ESTADISTICAS JUN OK"/>
      <sheetName val="ESTADISTICAS SEFIN JUN OK"/>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02.- BD Av x Cve JUN al 02-Jul"/>
      <sheetName val="Hoja1"/>
      <sheetName val="ESTADISTICAS JUN OK"/>
      <sheetName val="ESTADISTICAS SEFIN JUN OK"/>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proyecto"/>
      <sheetName val="ur"/>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0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1"/>
      <sheetName val="002"/>
      <sheetName val="003"/>
      <sheetName val="004"/>
      <sheetName val="005"/>
      <sheetName val="006"/>
      <sheetName val="007"/>
      <sheetName val="008"/>
      <sheetName val="009"/>
      <sheetName val="010"/>
      <sheetName val="011"/>
      <sheetName val="012"/>
      <sheetName val="013"/>
      <sheetName val="014"/>
      <sheetName val="015"/>
      <sheetName val="016"/>
      <sheetName val="017"/>
      <sheetName val="018"/>
      <sheetName val="019"/>
      <sheetName val="020"/>
      <sheetName val="021"/>
      <sheetName val="02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200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PG X EJE GOB"/>
      <sheetName val="PRESUP X PROGRAMAS $"/>
      <sheetName val="PRESUP X PG y DEP"/>
      <sheetName val="PRESUP X CAPITULO"/>
      <sheetName val="UNID RESP X CAP GTO (SEFIN)"/>
      <sheetName val="SEFIN X PY"/>
      <sheetName val="PRESUP SEFIN X PROY CG PG UR"/>
      <sheetName val="ESTRUCT PROGRAM DESAGREGADA '09"/>
      <sheetName val="ESTRUCT PROGRAM DESAGREGADA_CED"/>
      <sheetName val="ORGANISMOS__UEG 2010"/>
      <sheetName val="COMPARA 2000-2005"/>
      <sheetName val="CATALOGO  PRESUP X U.P. y P.I."/>
      <sheetName val="CATALOGO  PRESUP X UP y UR"/>
      <sheetName val="Hoja3"/>
      <sheetName val="PADRON ORGANISMOS X OBJ GTO"/>
    </sheetNames>
    <sheetDataSet>
      <sheetData sheetId="0">
        <row r="7">
          <cell r="A7" t="str">
            <v>PROG GOB</v>
          </cell>
          <cell r="B7" t="str">
            <v>EJE GOB</v>
          </cell>
          <cell r="C7" t="str">
            <v>nombre</v>
          </cell>
          <cell r="D7" t="str">
            <v>sumaprograma</v>
          </cell>
        </row>
        <row r="8">
          <cell r="A8">
            <v>1</v>
          </cell>
          <cell r="B8">
            <v>1</v>
          </cell>
          <cell r="C8" t="str">
            <v>Desarrollo Productivo del Campo</v>
          </cell>
          <cell r="D8">
            <v>298132270</v>
          </cell>
        </row>
        <row r="9">
          <cell r="A9">
            <v>2</v>
          </cell>
          <cell r="B9">
            <v>1</v>
          </cell>
          <cell r="C9" t="str">
            <v>Ciencia y Tecnología para el Desarrollo</v>
          </cell>
          <cell r="D9">
            <v>217090750</v>
          </cell>
        </row>
        <row r="10">
          <cell r="A10">
            <v>3</v>
          </cell>
          <cell r="B10">
            <v>1</v>
          </cell>
          <cell r="C10" t="str">
            <v>Fomento a la Industria, Comercio y Servicios</v>
          </cell>
          <cell r="D10">
            <v>448304494</v>
          </cell>
        </row>
        <row r="11">
          <cell r="A11">
            <v>4</v>
          </cell>
          <cell r="B11">
            <v>1</v>
          </cell>
          <cell r="C11" t="str">
            <v>Desarrollo de Infraestructura Productiva</v>
          </cell>
          <cell r="D11">
            <v>3375154453</v>
          </cell>
        </row>
        <row r="12">
          <cell r="A12">
            <v>5</v>
          </cell>
          <cell r="B12">
            <v>1</v>
          </cell>
          <cell r="C12" t="str">
            <v>Desarrollo y Fomento al Turismo</v>
          </cell>
          <cell r="D12">
            <v>186993440</v>
          </cell>
        </row>
        <row r="13">
          <cell r="A13">
            <v>6</v>
          </cell>
          <cell r="B13">
            <v>1</v>
          </cell>
          <cell r="C13" t="str">
            <v>Generación de Empleo y Seguridad Laboral</v>
          </cell>
          <cell r="D13">
            <v>113279200</v>
          </cell>
        </row>
        <row r="14">
          <cell r="A14">
            <v>7</v>
          </cell>
          <cell r="B14">
            <v>2</v>
          </cell>
          <cell r="C14" t="str">
            <v>Educación y Deporte para una Vida Digna</v>
          </cell>
          <cell r="D14">
            <v>25961474054</v>
          </cell>
        </row>
        <row r="15">
          <cell r="A15">
            <v>8</v>
          </cell>
          <cell r="B15">
            <v>2</v>
          </cell>
          <cell r="C15" t="str">
            <v>Protección y Atención Integral a la Salud</v>
          </cell>
          <cell r="D15">
            <v>4976699003</v>
          </cell>
        </row>
        <row r="16">
          <cell r="A16">
            <v>9</v>
          </cell>
          <cell r="B16">
            <v>2</v>
          </cell>
          <cell r="C16" t="str">
            <v>Desarrollo y Fomento a la Cultura</v>
          </cell>
          <cell r="D16">
            <v>318752844</v>
          </cell>
        </row>
        <row r="17">
          <cell r="A17">
            <v>10</v>
          </cell>
          <cell r="B17">
            <v>2</v>
          </cell>
          <cell r="C17" t="str">
            <v>Desarrollo Humano y Social Sustentable</v>
          </cell>
          <cell r="D17">
            <v>1452708206</v>
          </cell>
        </row>
        <row r="18">
          <cell r="A18">
            <v>11</v>
          </cell>
          <cell r="B18">
            <v>2</v>
          </cell>
          <cell r="C18" t="str">
            <v>Preservación y Restauración del Medio Ambiente</v>
          </cell>
          <cell r="D18">
            <v>97794890</v>
          </cell>
        </row>
        <row r="19">
          <cell r="A19">
            <v>12</v>
          </cell>
          <cell r="B19">
            <v>3</v>
          </cell>
          <cell r="C19" t="str">
            <v>Procuración de Justicia</v>
          </cell>
          <cell r="D19">
            <v>1304581026</v>
          </cell>
        </row>
        <row r="20">
          <cell r="A20">
            <v>13</v>
          </cell>
          <cell r="B20">
            <v>3</v>
          </cell>
          <cell r="C20" t="str">
            <v>Protección Civil</v>
          </cell>
          <cell r="D20">
            <v>94387160</v>
          </cell>
        </row>
        <row r="21">
          <cell r="A21">
            <v>14</v>
          </cell>
          <cell r="B21">
            <v>3</v>
          </cell>
          <cell r="C21" t="str">
            <v>Seguridad Pública</v>
          </cell>
          <cell r="D21">
            <v>2283565924</v>
          </cell>
        </row>
        <row r="22">
          <cell r="A22">
            <v>15</v>
          </cell>
          <cell r="B22">
            <v>3</v>
          </cell>
          <cell r="C22" t="str">
            <v>Seguridad Jurídica de Ciudadanos y Bienes</v>
          </cell>
          <cell r="D22">
            <v>1138992625</v>
          </cell>
        </row>
        <row r="23">
          <cell r="A23">
            <v>16</v>
          </cell>
          <cell r="B23">
            <v>3</v>
          </cell>
          <cell r="C23" t="str">
            <v>Impulso al Desarrollo Democrático</v>
          </cell>
          <cell r="D23">
            <v>1089932758</v>
          </cell>
        </row>
        <row r="24">
          <cell r="A24">
            <v>17</v>
          </cell>
          <cell r="B24">
            <v>4</v>
          </cell>
          <cell r="C24" t="str">
            <v>Fortalecimiento Institucional</v>
          </cell>
          <cell r="D24">
            <v>16557639850</v>
          </cell>
        </row>
        <row r="25">
          <cell r="A25">
            <v>18</v>
          </cell>
          <cell r="B25">
            <v>4</v>
          </cell>
          <cell r="C25" t="str">
            <v>Derechos Humanos</v>
          </cell>
          <cell r="D25">
            <v>92575420</v>
          </cell>
        </row>
        <row r="26">
          <cell r="A26">
            <v>19</v>
          </cell>
          <cell r="B26">
            <v>4</v>
          </cell>
          <cell r="C26" t="str">
            <v>Participación Ciudadana</v>
          </cell>
          <cell r="D26">
            <v>20453850</v>
          </cell>
        </row>
        <row r="27">
          <cell r="A27">
            <v>20</v>
          </cell>
          <cell r="B27">
            <v>2</v>
          </cell>
          <cell r="C27" t="str">
            <v>Movilidad</v>
          </cell>
          <cell r="D27">
            <v>775850025</v>
          </cell>
        </row>
        <row r="28">
          <cell r="A28">
            <v>21</v>
          </cell>
          <cell r="B28">
            <v>1</v>
          </cell>
          <cell r="C28" t="str">
            <v>Administración y Uso del Agua</v>
          </cell>
          <cell r="D28">
            <v>326410360</v>
          </cell>
        </row>
        <row r="29">
          <cell r="A29">
            <v>22</v>
          </cell>
          <cell r="B29">
            <v>1</v>
          </cell>
          <cell r="C29" t="str">
            <v>Juegos Panamericanos</v>
          </cell>
          <cell r="D29">
            <v>53444270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PG X EJE GOB"/>
      <sheetName val="PRESUP X PROGRAMAS $"/>
      <sheetName val="PRESUP X PG y DEP"/>
      <sheetName val="PRESUP X CAPITULO"/>
      <sheetName val="UNID RESP X CAP GTO (SEFIN)"/>
      <sheetName val="SEFIN X PY"/>
      <sheetName val="PRESUP SEFIN X PROY CG PG UR"/>
      <sheetName val="ESTRUCT PROGRAM DESAGREGADA '09"/>
      <sheetName val="ESTRUCT PROGRAM DESAGREGADA_CED"/>
      <sheetName val="ORGANISMOS__UEG 2010"/>
      <sheetName val="COMPARA 2000-2005"/>
      <sheetName val="CATALOGO  PRESUP X U.P. y P.I."/>
      <sheetName val="CATALOGO  PRESUP X UP y UR"/>
      <sheetName val="Hoja3"/>
      <sheetName val="PADRON ORGANISMOS X OBJ GTO"/>
    </sheetNames>
    <sheetDataSet>
      <sheetData sheetId="0">
        <row r="7">
          <cell r="A7" t="str">
            <v>PROG GOB</v>
          </cell>
          <cell r="B7" t="str">
            <v>EJE GOB</v>
          </cell>
          <cell r="C7" t="str">
            <v>nombre</v>
          </cell>
          <cell r="D7" t="str">
            <v>sumaprograma</v>
          </cell>
        </row>
        <row r="8">
          <cell r="A8">
            <v>1</v>
          </cell>
          <cell r="B8">
            <v>1</v>
          </cell>
          <cell r="C8" t="str">
            <v>Desarrollo Productivo del Campo</v>
          </cell>
          <cell r="D8">
            <v>298132270</v>
          </cell>
        </row>
        <row r="9">
          <cell r="A9">
            <v>2</v>
          </cell>
          <cell r="B9">
            <v>1</v>
          </cell>
          <cell r="C9" t="str">
            <v>Ciencia y Tecnología para el Desarrollo</v>
          </cell>
          <cell r="D9">
            <v>217090750</v>
          </cell>
        </row>
        <row r="10">
          <cell r="A10">
            <v>3</v>
          </cell>
          <cell r="B10">
            <v>1</v>
          </cell>
          <cell r="C10" t="str">
            <v>Fomento a la Industria, Comercio y Servicios</v>
          </cell>
          <cell r="D10">
            <v>448304494</v>
          </cell>
        </row>
        <row r="11">
          <cell r="A11">
            <v>4</v>
          </cell>
          <cell r="B11">
            <v>1</v>
          </cell>
          <cell r="C11" t="str">
            <v>Desarrollo de Infraestructura Productiva</v>
          </cell>
          <cell r="D11">
            <v>3375154453</v>
          </cell>
        </row>
        <row r="12">
          <cell r="A12">
            <v>5</v>
          </cell>
          <cell r="B12">
            <v>1</v>
          </cell>
          <cell r="C12" t="str">
            <v>Desarrollo y Fomento al Turismo</v>
          </cell>
          <cell r="D12">
            <v>186993440</v>
          </cell>
        </row>
        <row r="13">
          <cell r="A13">
            <v>6</v>
          </cell>
          <cell r="B13">
            <v>1</v>
          </cell>
          <cell r="C13" t="str">
            <v>Generación de Empleo y Seguridad Laboral</v>
          </cell>
          <cell r="D13">
            <v>113279200</v>
          </cell>
        </row>
        <row r="14">
          <cell r="A14">
            <v>7</v>
          </cell>
          <cell r="B14">
            <v>2</v>
          </cell>
          <cell r="C14" t="str">
            <v>Educación y Deporte para una Vida Digna</v>
          </cell>
          <cell r="D14">
            <v>25961474054</v>
          </cell>
        </row>
        <row r="15">
          <cell r="A15">
            <v>8</v>
          </cell>
          <cell r="B15">
            <v>2</v>
          </cell>
          <cell r="C15" t="str">
            <v>Protección y Atención Integral a la Salud</v>
          </cell>
          <cell r="D15">
            <v>4976699003</v>
          </cell>
        </row>
        <row r="16">
          <cell r="A16">
            <v>9</v>
          </cell>
          <cell r="B16">
            <v>2</v>
          </cell>
          <cell r="C16" t="str">
            <v>Desarrollo y Fomento a la Cultura</v>
          </cell>
          <cell r="D16">
            <v>318752844</v>
          </cell>
        </row>
        <row r="17">
          <cell r="A17">
            <v>10</v>
          </cell>
          <cell r="B17">
            <v>2</v>
          </cell>
          <cell r="C17" t="str">
            <v>Desarrollo Humano y Social Sustentable</v>
          </cell>
          <cell r="D17">
            <v>1452708206</v>
          </cell>
        </row>
        <row r="18">
          <cell r="A18">
            <v>11</v>
          </cell>
          <cell r="B18">
            <v>2</v>
          </cell>
          <cell r="C18" t="str">
            <v>Preservación y Restauración del Medio Ambiente</v>
          </cell>
          <cell r="D18">
            <v>97794890</v>
          </cell>
        </row>
        <row r="19">
          <cell r="A19">
            <v>12</v>
          </cell>
          <cell r="B19">
            <v>3</v>
          </cell>
          <cell r="C19" t="str">
            <v>Procuración de Justicia</v>
          </cell>
          <cell r="D19">
            <v>1304581026</v>
          </cell>
        </row>
        <row r="20">
          <cell r="A20">
            <v>13</v>
          </cell>
          <cell r="B20">
            <v>3</v>
          </cell>
          <cell r="C20" t="str">
            <v>Protección Civil</v>
          </cell>
          <cell r="D20">
            <v>94387160</v>
          </cell>
        </row>
        <row r="21">
          <cell r="A21">
            <v>14</v>
          </cell>
          <cell r="B21">
            <v>3</v>
          </cell>
          <cell r="C21" t="str">
            <v>Seguridad Pública</v>
          </cell>
          <cell r="D21">
            <v>2283565924</v>
          </cell>
        </row>
        <row r="22">
          <cell r="A22">
            <v>15</v>
          </cell>
          <cell r="B22">
            <v>3</v>
          </cell>
          <cell r="C22" t="str">
            <v>Seguridad Jurídica de Ciudadanos y Bienes</v>
          </cell>
          <cell r="D22">
            <v>1138992625</v>
          </cell>
        </row>
        <row r="23">
          <cell r="A23">
            <v>16</v>
          </cell>
          <cell r="B23">
            <v>3</v>
          </cell>
          <cell r="C23" t="str">
            <v>Impulso al Desarrollo Democrático</v>
          </cell>
          <cell r="D23">
            <v>1089932758</v>
          </cell>
        </row>
        <row r="24">
          <cell r="A24">
            <v>17</v>
          </cell>
          <cell r="B24">
            <v>4</v>
          </cell>
          <cell r="C24" t="str">
            <v>Fortalecimiento Institucional</v>
          </cell>
          <cell r="D24">
            <v>16557639850</v>
          </cell>
        </row>
        <row r="25">
          <cell r="A25">
            <v>18</v>
          </cell>
          <cell r="B25">
            <v>4</v>
          </cell>
          <cell r="C25" t="str">
            <v>Derechos Humanos</v>
          </cell>
          <cell r="D25">
            <v>92575420</v>
          </cell>
        </row>
        <row r="26">
          <cell r="A26">
            <v>19</v>
          </cell>
          <cell r="B26">
            <v>4</v>
          </cell>
          <cell r="C26" t="str">
            <v>Participación Ciudadana</v>
          </cell>
          <cell r="D26">
            <v>20453850</v>
          </cell>
        </row>
        <row r="27">
          <cell r="A27">
            <v>20</v>
          </cell>
          <cell r="B27">
            <v>2</v>
          </cell>
          <cell r="C27" t="str">
            <v>Movilidad</v>
          </cell>
          <cell r="D27">
            <v>775850025</v>
          </cell>
        </row>
        <row r="28">
          <cell r="A28">
            <v>21</v>
          </cell>
          <cell r="B28">
            <v>1</v>
          </cell>
          <cell r="C28" t="str">
            <v>Administración y Uso del Agua</v>
          </cell>
          <cell r="D28">
            <v>326410360</v>
          </cell>
        </row>
        <row r="29">
          <cell r="A29">
            <v>22</v>
          </cell>
          <cell r="B29">
            <v>1</v>
          </cell>
          <cell r="C29" t="str">
            <v>Juegos Panamericanos</v>
          </cell>
          <cell r="D29">
            <v>53444270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FINANZAS 1999"/>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as part"/>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VU78"/>
  <sheetViews>
    <sheetView showGridLines="0" tabSelected="1" zoomScaleNormal="100" workbookViewId="0">
      <selection activeCell="E28" sqref="E28"/>
    </sheetView>
  </sheetViews>
  <sheetFormatPr baseColWidth="10" defaultColWidth="0" defaultRowHeight="12" zeroHeight="1"/>
  <cols>
    <col min="1" max="1" width="1.7109375" style="92" customWidth="1"/>
    <col min="2" max="2" width="2.7109375" style="92" customWidth="1"/>
    <col min="3" max="3" width="11.42578125" style="92" customWidth="1"/>
    <col min="4" max="4" width="37.7109375" style="92" customWidth="1"/>
    <col min="5" max="6" width="21" style="92" customWidth="1"/>
    <col min="7" max="7" width="4.140625" style="92" customWidth="1"/>
    <col min="8" max="8" width="14.140625" style="92" customWidth="1"/>
    <col min="9" max="9" width="31.7109375" style="92" customWidth="1"/>
    <col min="10" max="11" width="21" style="92" customWidth="1"/>
    <col min="12" max="12" width="2.140625" style="92" customWidth="1"/>
    <col min="13" max="13" width="3" style="92" customWidth="1"/>
    <col min="14" max="256" width="11.42578125" style="92" hidden="1"/>
    <col min="257" max="257" width="1.7109375" style="92" customWidth="1"/>
    <col min="258" max="258" width="2.7109375" style="92" customWidth="1"/>
    <col min="259" max="259" width="15.140625" style="92" bestFit="1" customWidth="1"/>
    <col min="260" max="260" width="39.42578125" style="92" customWidth="1"/>
    <col min="261" max="262" width="21" style="92" customWidth="1"/>
    <col min="263" max="263" width="4.140625" style="92" customWidth="1"/>
    <col min="264" max="264" width="11.42578125" style="92" customWidth="1"/>
    <col min="265" max="265" width="53.42578125" style="92" customWidth="1"/>
    <col min="266" max="267" width="21" style="92" customWidth="1"/>
    <col min="268" max="268" width="2.140625" style="92" customWidth="1"/>
    <col min="269" max="269" width="3" style="92" customWidth="1"/>
    <col min="270" max="512" width="11.42578125" style="92" hidden="1"/>
    <col min="513" max="513" width="1.7109375" style="92" customWidth="1"/>
    <col min="514" max="514" width="2.7109375" style="92" customWidth="1"/>
    <col min="515" max="515" width="11.42578125" style="92" customWidth="1"/>
    <col min="516" max="516" width="39.42578125" style="92" customWidth="1"/>
    <col min="517" max="518" width="21" style="92" customWidth="1"/>
    <col min="519" max="519" width="4.140625" style="92" customWidth="1"/>
    <col min="520" max="520" width="11.42578125" style="92" customWidth="1"/>
    <col min="521" max="521" width="53.42578125" style="92" customWidth="1"/>
    <col min="522" max="523" width="21" style="92" customWidth="1"/>
    <col min="524" max="524" width="2.140625" style="92" customWidth="1"/>
    <col min="525" max="525" width="3" style="92" customWidth="1"/>
    <col min="526" max="768" width="11.42578125" style="92" hidden="1"/>
    <col min="769" max="769" width="1.7109375" style="92" customWidth="1"/>
    <col min="770" max="770" width="2.7109375" style="92" customWidth="1"/>
    <col min="771" max="771" width="11.42578125" style="92" customWidth="1"/>
    <col min="772" max="772" width="39.42578125" style="92" customWidth="1"/>
    <col min="773" max="774" width="21" style="92" customWidth="1"/>
    <col min="775" max="775" width="4.140625" style="92" customWidth="1"/>
    <col min="776" max="776" width="11.42578125" style="92" customWidth="1"/>
    <col min="777" max="777" width="53.42578125" style="92" customWidth="1"/>
    <col min="778" max="779" width="21" style="92" customWidth="1"/>
    <col min="780" max="780" width="2.140625" style="92" customWidth="1"/>
    <col min="781" max="781" width="3" style="92" customWidth="1"/>
    <col min="782" max="1024" width="11.42578125" style="92" hidden="1"/>
    <col min="1025" max="1025" width="1.7109375" style="92" customWidth="1"/>
    <col min="1026" max="1026" width="2.7109375" style="92" customWidth="1"/>
    <col min="1027" max="1027" width="11.42578125" style="92" customWidth="1"/>
    <col min="1028" max="1028" width="39.42578125" style="92" customWidth="1"/>
    <col min="1029" max="1030" width="21" style="92" customWidth="1"/>
    <col min="1031" max="1031" width="4.140625" style="92" customWidth="1"/>
    <col min="1032" max="1032" width="11.42578125" style="92" customWidth="1"/>
    <col min="1033" max="1033" width="53.42578125" style="92" customWidth="1"/>
    <col min="1034" max="1035" width="21" style="92" customWidth="1"/>
    <col min="1036" max="1036" width="2.140625" style="92" customWidth="1"/>
    <col min="1037" max="1037" width="3" style="92" customWidth="1"/>
    <col min="1038" max="1280" width="11.42578125" style="92" hidden="1"/>
    <col min="1281" max="1281" width="1.7109375" style="92" customWidth="1"/>
    <col min="1282" max="1282" width="2.7109375" style="92" customWidth="1"/>
    <col min="1283" max="1283" width="11.42578125" style="92" customWidth="1"/>
    <col min="1284" max="1284" width="39.42578125" style="92" customWidth="1"/>
    <col min="1285" max="1286" width="21" style="92" customWidth="1"/>
    <col min="1287" max="1287" width="4.140625" style="92" customWidth="1"/>
    <col min="1288" max="1288" width="11.42578125" style="92" customWidth="1"/>
    <col min="1289" max="1289" width="53.42578125" style="92" customWidth="1"/>
    <col min="1290" max="1291" width="21" style="92" customWidth="1"/>
    <col min="1292" max="1292" width="2.140625" style="92" customWidth="1"/>
    <col min="1293" max="1293" width="3" style="92" customWidth="1"/>
    <col min="1294" max="1536" width="11.42578125" style="92" hidden="1"/>
    <col min="1537" max="1537" width="1.7109375" style="92" customWidth="1"/>
    <col min="1538" max="1538" width="2.7109375" style="92" customWidth="1"/>
    <col min="1539" max="1539" width="11.42578125" style="92" customWidth="1"/>
    <col min="1540" max="1540" width="39.42578125" style="92" customWidth="1"/>
    <col min="1541" max="1542" width="21" style="92" customWidth="1"/>
    <col min="1543" max="1543" width="4.140625" style="92" customWidth="1"/>
    <col min="1544" max="1544" width="11.42578125" style="92" customWidth="1"/>
    <col min="1545" max="1545" width="53.42578125" style="92" customWidth="1"/>
    <col min="1546" max="1547" width="21" style="92" customWidth="1"/>
    <col min="1548" max="1548" width="2.140625" style="92" customWidth="1"/>
    <col min="1549" max="1549" width="3" style="92" customWidth="1"/>
    <col min="1550" max="1792" width="11.42578125" style="92" hidden="1"/>
    <col min="1793" max="1793" width="1.7109375" style="92" customWidth="1"/>
    <col min="1794" max="1794" width="2.7109375" style="92" customWidth="1"/>
    <col min="1795" max="1795" width="11.42578125" style="92" customWidth="1"/>
    <col min="1796" max="1796" width="39.42578125" style="92" customWidth="1"/>
    <col min="1797" max="1798" width="21" style="92" customWidth="1"/>
    <col min="1799" max="1799" width="4.140625" style="92" customWidth="1"/>
    <col min="1800" max="1800" width="11.42578125" style="92" customWidth="1"/>
    <col min="1801" max="1801" width="53.42578125" style="92" customWidth="1"/>
    <col min="1802" max="1803" width="21" style="92" customWidth="1"/>
    <col min="1804" max="1804" width="2.140625" style="92" customWidth="1"/>
    <col min="1805" max="1805" width="3" style="92" customWidth="1"/>
    <col min="1806" max="2048" width="11.42578125" style="92" hidden="1"/>
    <col min="2049" max="2049" width="1.7109375" style="92" customWidth="1"/>
    <col min="2050" max="2050" width="2.7109375" style="92" customWidth="1"/>
    <col min="2051" max="2051" width="11.42578125" style="92" customWidth="1"/>
    <col min="2052" max="2052" width="39.42578125" style="92" customWidth="1"/>
    <col min="2053" max="2054" width="21" style="92" customWidth="1"/>
    <col min="2055" max="2055" width="4.140625" style="92" customWidth="1"/>
    <col min="2056" max="2056" width="11.42578125" style="92" customWidth="1"/>
    <col min="2057" max="2057" width="53.42578125" style="92" customWidth="1"/>
    <col min="2058" max="2059" width="21" style="92" customWidth="1"/>
    <col min="2060" max="2060" width="2.140625" style="92" customWidth="1"/>
    <col min="2061" max="2061" width="3" style="92" customWidth="1"/>
    <col min="2062" max="2304" width="11.42578125" style="92" hidden="1"/>
    <col min="2305" max="2305" width="1.7109375" style="92" customWidth="1"/>
    <col min="2306" max="2306" width="2.7109375" style="92" customWidth="1"/>
    <col min="2307" max="2307" width="11.42578125" style="92" customWidth="1"/>
    <col min="2308" max="2308" width="39.42578125" style="92" customWidth="1"/>
    <col min="2309" max="2310" width="21" style="92" customWidth="1"/>
    <col min="2311" max="2311" width="4.140625" style="92" customWidth="1"/>
    <col min="2312" max="2312" width="11.42578125" style="92" customWidth="1"/>
    <col min="2313" max="2313" width="53.42578125" style="92" customWidth="1"/>
    <col min="2314" max="2315" width="21" style="92" customWidth="1"/>
    <col min="2316" max="2316" width="2.140625" style="92" customWidth="1"/>
    <col min="2317" max="2317" width="3" style="92" customWidth="1"/>
    <col min="2318" max="2560" width="11.42578125" style="92" hidden="1"/>
    <col min="2561" max="2561" width="1.7109375" style="92" customWidth="1"/>
    <col min="2562" max="2562" width="2.7109375" style="92" customWidth="1"/>
    <col min="2563" max="2563" width="11.42578125" style="92" customWidth="1"/>
    <col min="2564" max="2564" width="39.42578125" style="92" customWidth="1"/>
    <col min="2565" max="2566" width="21" style="92" customWidth="1"/>
    <col min="2567" max="2567" width="4.140625" style="92" customWidth="1"/>
    <col min="2568" max="2568" width="11.42578125" style="92" customWidth="1"/>
    <col min="2569" max="2569" width="53.42578125" style="92" customWidth="1"/>
    <col min="2570" max="2571" width="21" style="92" customWidth="1"/>
    <col min="2572" max="2572" width="2.140625" style="92" customWidth="1"/>
    <col min="2573" max="2573" width="3" style="92" customWidth="1"/>
    <col min="2574" max="2816" width="11.42578125" style="92" hidden="1"/>
    <col min="2817" max="2817" width="1.7109375" style="92" customWidth="1"/>
    <col min="2818" max="2818" width="2.7109375" style="92" customWidth="1"/>
    <col min="2819" max="2819" width="11.42578125" style="92" customWidth="1"/>
    <col min="2820" max="2820" width="39.42578125" style="92" customWidth="1"/>
    <col min="2821" max="2822" width="21" style="92" customWidth="1"/>
    <col min="2823" max="2823" width="4.140625" style="92" customWidth="1"/>
    <col min="2824" max="2824" width="11.42578125" style="92" customWidth="1"/>
    <col min="2825" max="2825" width="53.42578125" style="92" customWidth="1"/>
    <col min="2826" max="2827" width="21" style="92" customWidth="1"/>
    <col min="2828" max="2828" width="2.140625" style="92" customWidth="1"/>
    <col min="2829" max="2829" width="3" style="92" customWidth="1"/>
    <col min="2830" max="3072" width="11.42578125" style="92" hidden="1"/>
    <col min="3073" max="3073" width="1.7109375" style="92" customWidth="1"/>
    <col min="3074" max="3074" width="2.7109375" style="92" customWidth="1"/>
    <col min="3075" max="3075" width="11.42578125" style="92" customWidth="1"/>
    <col min="3076" max="3076" width="39.42578125" style="92" customWidth="1"/>
    <col min="3077" max="3078" width="21" style="92" customWidth="1"/>
    <col min="3079" max="3079" width="4.140625" style="92" customWidth="1"/>
    <col min="3080" max="3080" width="11.42578125" style="92" customWidth="1"/>
    <col min="3081" max="3081" width="53.42578125" style="92" customWidth="1"/>
    <col min="3082" max="3083" width="21" style="92" customWidth="1"/>
    <col min="3084" max="3084" width="2.140625" style="92" customWidth="1"/>
    <col min="3085" max="3085" width="3" style="92" customWidth="1"/>
    <col min="3086" max="3328" width="11.42578125" style="92" hidden="1"/>
    <col min="3329" max="3329" width="1.7109375" style="92" customWidth="1"/>
    <col min="3330" max="3330" width="2.7109375" style="92" customWidth="1"/>
    <col min="3331" max="3331" width="11.42578125" style="92" customWidth="1"/>
    <col min="3332" max="3332" width="39.42578125" style="92" customWidth="1"/>
    <col min="3333" max="3334" width="21" style="92" customWidth="1"/>
    <col min="3335" max="3335" width="4.140625" style="92" customWidth="1"/>
    <col min="3336" max="3336" width="11.42578125" style="92" customWidth="1"/>
    <col min="3337" max="3337" width="53.42578125" style="92" customWidth="1"/>
    <col min="3338" max="3339" width="21" style="92" customWidth="1"/>
    <col min="3340" max="3340" width="2.140625" style="92" customWidth="1"/>
    <col min="3341" max="3341" width="3" style="92" customWidth="1"/>
    <col min="3342" max="3584" width="11.42578125" style="92" hidden="1"/>
    <col min="3585" max="3585" width="1.7109375" style="92" customWidth="1"/>
    <col min="3586" max="3586" width="2.7109375" style="92" customWidth="1"/>
    <col min="3587" max="3587" width="11.42578125" style="92" customWidth="1"/>
    <col min="3588" max="3588" width="39.42578125" style="92" customWidth="1"/>
    <col min="3589" max="3590" width="21" style="92" customWidth="1"/>
    <col min="3591" max="3591" width="4.140625" style="92" customWidth="1"/>
    <col min="3592" max="3592" width="11.42578125" style="92" customWidth="1"/>
    <col min="3593" max="3593" width="53.42578125" style="92" customWidth="1"/>
    <col min="3594" max="3595" width="21" style="92" customWidth="1"/>
    <col min="3596" max="3596" width="2.140625" style="92" customWidth="1"/>
    <col min="3597" max="3597" width="3" style="92" customWidth="1"/>
    <col min="3598" max="3840" width="11.42578125" style="92" hidden="1"/>
    <col min="3841" max="3841" width="1.7109375" style="92" customWidth="1"/>
    <col min="3842" max="3842" width="2.7109375" style="92" customWidth="1"/>
    <col min="3843" max="3843" width="11.42578125" style="92" customWidth="1"/>
    <col min="3844" max="3844" width="39.42578125" style="92" customWidth="1"/>
    <col min="3845" max="3846" width="21" style="92" customWidth="1"/>
    <col min="3847" max="3847" width="4.140625" style="92" customWidth="1"/>
    <col min="3848" max="3848" width="11.42578125" style="92" customWidth="1"/>
    <col min="3849" max="3849" width="53.42578125" style="92" customWidth="1"/>
    <col min="3850" max="3851" width="21" style="92" customWidth="1"/>
    <col min="3852" max="3852" width="2.140625" style="92" customWidth="1"/>
    <col min="3853" max="3853" width="3" style="92" customWidth="1"/>
    <col min="3854" max="4096" width="11.42578125" style="92" hidden="1"/>
    <col min="4097" max="4097" width="1.7109375" style="92" customWidth="1"/>
    <col min="4098" max="4098" width="2.7109375" style="92" customWidth="1"/>
    <col min="4099" max="4099" width="11.42578125" style="92" customWidth="1"/>
    <col min="4100" max="4100" width="39.42578125" style="92" customWidth="1"/>
    <col min="4101" max="4102" width="21" style="92" customWidth="1"/>
    <col min="4103" max="4103" width="4.140625" style="92" customWidth="1"/>
    <col min="4104" max="4104" width="11.42578125" style="92" customWidth="1"/>
    <col min="4105" max="4105" width="53.42578125" style="92" customWidth="1"/>
    <col min="4106" max="4107" width="21" style="92" customWidth="1"/>
    <col min="4108" max="4108" width="2.140625" style="92" customWidth="1"/>
    <col min="4109" max="4109" width="3" style="92" customWidth="1"/>
    <col min="4110" max="4352" width="11.42578125" style="92" hidden="1"/>
    <col min="4353" max="4353" width="1.7109375" style="92" customWidth="1"/>
    <col min="4354" max="4354" width="2.7109375" style="92" customWidth="1"/>
    <col min="4355" max="4355" width="11.42578125" style="92" customWidth="1"/>
    <col min="4356" max="4356" width="39.42578125" style="92" customWidth="1"/>
    <col min="4357" max="4358" width="21" style="92" customWidth="1"/>
    <col min="4359" max="4359" width="4.140625" style="92" customWidth="1"/>
    <col min="4360" max="4360" width="11.42578125" style="92" customWidth="1"/>
    <col min="4361" max="4361" width="53.42578125" style="92" customWidth="1"/>
    <col min="4362" max="4363" width="21" style="92" customWidth="1"/>
    <col min="4364" max="4364" width="2.140625" style="92" customWidth="1"/>
    <col min="4365" max="4365" width="3" style="92" customWidth="1"/>
    <col min="4366" max="4608" width="11.42578125" style="92" hidden="1"/>
    <col min="4609" max="4609" width="1.7109375" style="92" customWidth="1"/>
    <col min="4610" max="4610" width="2.7109375" style="92" customWidth="1"/>
    <col min="4611" max="4611" width="11.42578125" style="92" customWidth="1"/>
    <col min="4612" max="4612" width="39.42578125" style="92" customWidth="1"/>
    <col min="4613" max="4614" width="21" style="92" customWidth="1"/>
    <col min="4615" max="4615" width="4.140625" style="92" customWidth="1"/>
    <col min="4616" max="4616" width="11.42578125" style="92" customWidth="1"/>
    <col min="4617" max="4617" width="53.42578125" style="92" customWidth="1"/>
    <col min="4618" max="4619" width="21" style="92" customWidth="1"/>
    <col min="4620" max="4620" width="2.140625" style="92" customWidth="1"/>
    <col min="4621" max="4621" width="3" style="92" customWidth="1"/>
    <col min="4622" max="4864" width="11.42578125" style="92" hidden="1"/>
    <col min="4865" max="4865" width="1.7109375" style="92" customWidth="1"/>
    <col min="4866" max="4866" width="2.7109375" style="92" customWidth="1"/>
    <col min="4867" max="4867" width="11.42578125" style="92" customWidth="1"/>
    <col min="4868" max="4868" width="39.42578125" style="92" customWidth="1"/>
    <col min="4869" max="4870" width="21" style="92" customWidth="1"/>
    <col min="4871" max="4871" width="4.140625" style="92" customWidth="1"/>
    <col min="4872" max="4872" width="11.42578125" style="92" customWidth="1"/>
    <col min="4873" max="4873" width="53.42578125" style="92" customWidth="1"/>
    <col min="4874" max="4875" width="21" style="92" customWidth="1"/>
    <col min="4876" max="4876" width="2.140625" style="92" customWidth="1"/>
    <col min="4877" max="4877" width="3" style="92" customWidth="1"/>
    <col min="4878" max="5120" width="11.42578125" style="92" hidden="1"/>
    <col min="5121" max="5121" width="1.7109375" style="92" customWidth="1"/>
    <col min="5122" max="5122" width="2.7109375" style="92" customWidth="1"/>
    <col min="5123" max="5123" width="11.42578125" style="92" customWidth="1"/>
    <col min="5124" max="5124" width="39.42578125" style="92" customWidth="1"/>
    <col min="5125" max="5126" width="21" style="92" customWidth="1"/>
    <col min="5127" max="5127" width="4.140625" style="92" customWidth="1"/>
    <col min="5128" max="5128" width="11.42578125" style="92" customWidth="1"/>
    <col min="5129" max="5129" width="53.42578125" style="92" customWidth="1"/>
    <col min="5130" max="5131" width="21" style="92" customWidth="1"/>
    <col min="5132" max="5132" width="2.140625" style="92" customWidth="1"/>
    <col min="5133" max="5133" width="3" style="92" customWidth="1"/>
    <col min="5134" max="5376" width="11.42578125" style="92" hidden="1"/>
    <col min="5377" max="5377" width="1.7109375" style="92" customWidth="1"/>
    <col min="5378" max="5378" width="2.7109375" style="92" customWidth="1"/>
    <col min="5379" max="5379" width="11.42578125" style="92" customWidth="1"/>
    <col min="5380" max="5380" width="39.42578125" style="92" customWidth="1"/>
    <col min="5381" max="5382" width="21" style="92" customWidth="1"/>
    <col min="5383" max="5383" width="4.140625" style="92" customWidth="1"/>
    <col min="5384" max="5384" width="11.42578125" style="92" customWidth="1"/>
    <col min="5385" max="5385" width="53.42578125" style="92" customWidth="1"/>
    <col min="5386" max="5387" width="21" style="92" customWidth="1"/>
    <col min="5388" max="5388" width="2.140625" style="92" customWidth="1"/>
    <col min="5389" max="5389" width="3" style="92" customWidth="1"/>
    <col min="5390" max="5632" width="11.42578125" style="92" hidden="1"/>
    <col min="5633" max="5633" width="1.7109375" style="92" customWidth="1"/>
    <col min="5634" max="5634" width="2.7109375" style="92" customWidth="1"/>
    <col min="5635" max="5635" width="11.42578125" style="92" customWidth="1"/>
    <col min="5636" max="5636" width="39.42578125" style="92" customWidth="1"/>
    <col min="5637" max="5638" width="21" style="92" customWidth="1"/>
    <col min="5639" max="5639" width="4.140625" style="92" customWidth="1"/>
    <col min="5640" max="5640" width="11.42578125" style="92" customWidth="1"/>
    <col min="5641" max="5641" width="53.42578125" style="92" customWidth="1"/>
    <col min="5642" max="5643" width="21" style="92" customWidth="1"/>
    <col min="5644" max="5644" width="2.140625" style="92" customWidth="1"/>
    <col min="5645" max="5645" width="3" style="92" customWidth="1"/>
    <col min="5646" max="5888" width="11.42578125" style="92" hidden="1"/>
    <col min="5889" max="5889" width="1.7109375" style="92" customWidth="1"/>
    <col min="5890" max="5890" width="2.7109375" style="92" customWidth="1"/>
    <col min="5891" max="5891" width="11.42578125" style="92" customWidth="1"/>
    <col min="5892" max="5892" width="39.42578125" style="92" customWidth="1"/>
    <col min="5893" max="5894" width="21" style="92" customWidth="1"/>
    <col min="5895" max="5895" width="4.140625" style="92" customWidth="1"/>
    <col min="5896" max="5896" width="11.42578125" style="92" customWidth="1"/>
    <col min="5897" max="5897" width="53.42578125" style="92" customWidth="1"/>
    <col min="5898" max="5899" width="21" style="92" customWidth="1"/>
    <col min="5900" max="5900" width="2.140625" style="92" customWidth="1"/>
    <col min="5901" max="5901" width="3" style="92" customWidth="1"/>
    <col min="5902" max="6144" width="11.42578125" style="92" hidden="1"/>
    <col min="6145" max="6145" width="1.7109375" style="92" customWidth="1"/>
    <col min="6146" max="6146" width="2.7109375" style="92" customWidth="1"/>
    <col min="6147" max="6147" width="11.42578125" style="92" customWidth="1"/>
    <col min="6148" max="6148" width="39.42578125" style="92" customWidth="1"/>
    <col min="6149" max="6150" width="21" style="92" customWidth="1"/>
    <col min="6151" max="6151" width="4.140625" style="92" customWidth="1"/>
    <col min="6152" max="6152" width="11.42578125" style="92" customWidth="1"/>
    <col min="6153" max="6153" width="53.42578125" style="92" customWidth="1"/>
    <col min="6154" max="6155" width="21" style="92" customWidth="1"/>
    <col min="6156" max="6156" width="2.140625" style="92" customWidth="1"/>
    <col min="6157" max="6157" width="3" style="92" customWidth="1"/>
    <col min="6158" max="6400" width="11.42578125" style="92" hidden="1"/>
    <col min="6401" max="6401" width="1.7109375" style="92" customWidth="1"/>
    <col min="6402" max="6402" width="2.7109375" style="92" customWidth="1"/>
    <col min="6403" max="6403" width="11.42578125" style="92" customWidth="1"/>
    <col min="6404" max="6404" width="39.42578125" style="92" customWidth="1"/>
    <col min="6405" max="6406" width="21" style="92" customWidth="1"/>
    <col min="6407" max="6407" width="4.140625" style="92" customWidth="1"/>
    <col min="6408" max="6408" width="11.42578125" style="92" customWidth="1"/>
    <col min="6409" max="6409" width="53.42578125" style="92" customWidth="1"/>
    <col min="6410" max="6411" width="21" style="92" customWidth="1"/>
    <col min="6412" max="6412" width="2.140625" style="92" customWidth="1"/>
    <col min="6413" max="6413" width="3" style="92" customWidth="1"/>
    <col min="6414" max="6656" width="11.42578125" style="92" hidden="1"/>
    <col min="6657" max="6657" width="1.7109375" style="92" customWidth="1"/>
    <col min="6658" max="6658" width="2.7109375" style="92" customWidth="1"/>
    <col min="6659" max="6659" width="11.42578125" style="92" customWidth="1"/>
    <col min="6660" max="6660" width="39.42578125" style="92" customWidth="1"/>
    <col min="6661" max="6662" width="21" style="92" customWidth="1"/>
    <col min="6663" max="6663" width="4.140625" style="92" customWidth="1"/>
    <col min="6664" max="6664" width="11.42578125" style="92" customWidth="1"/>
    <col min="6665" max="6665" width="53.42578125" style="92" customWidth="1"/>
    <col min="6666" max="6667" width="21" style="92" customWidth="1"/>
    <col min="6668" max="6668" width="2.140625" style="92" customWidth="1"/>
    <col min="6669" max="6669" width="3" style="92" customWidth="1"/>
    <col min="6670" max="6912" width="11.42578125" style="92" hidden="1"/>
    <col min="6913" max="6913" width="1.7109375" style="92" customWidth="1"/>
    <col min="6914" max="6914" width="2.7109375" style="92" customWidth="1"/>
    <col min="6915" max="6915" width="11.42578125" style="92" customWidth="1"/>
    <col min="6916" max="6916" width="39.42578125" style="92" customWidth="1"/>
    <col min="6917" max="6918" width="21" style="92" customWidth="1"/>
    <col min="6919" max="6919" width="4.140625" style="92" customWidth="1"/>
    <col min="6920" max="6920" width="11.42578125" style="92" customWidth="1"/>
    <col min="6921" max="6921" width="53.42578125" style="92" customWidth="1"/>
    <col min="6922" max="6923" width="21" style="92" customWidth="1"/>
    <col min="6924" max="6924" width="2.140625" style="92" customWidth="1"/>
    <col min="6925" max="6925" width="3" style="92" customWidth="1"/>
    <col min="6926" max="7168" width="11.42578125" style="92" hidden="1"/>
    <col min="7169" max="7169" width="1.7109375" style="92" customWidth="1"/>
    <col min="7170" max="7170" width="2.7109375" style="92" customWidth="1"/>
    <col min="7171" max="7171" width="11.42578125" style="92" customWidth="1"/>
    <col min="7172" max="7172" width="39.42578125" style="92" customWidth="1"/>
    <col min="7173" max="7174" width="21" style="92" customWidth="1"/>
    <col min="7175" max="7175" width="4.140625" style="92" customWidth="1"/>
    <col min="7176" max="7176" width="11.42578125" style="92" customWidth="1"/>
    <col min="7177" max="7177" width="53.42578125" style="92" customWidth="1"/>
    <col min="7178" max="7179" width="21" style="92" customWidth="1"/>
    <col min="7180" max="7180" width="2.140625" style="92" customWidth="1"/>
    <col min="7181" max="7181" width="3" style="92" customWidth="1"/>
    <col min="7182" max="7424" width="11.42578125" style="92" hidden="1"/>
    <col min="7425" max="7425" width="1.7109375" style="92" customWidth="1"/>
    <col min="7426" max="7426" width="2.7109375" style="92" customWidth="1"/>
    <col min="7427" max="7427" width="11.42578125" style="92" customWidth="1"/>
    <col min="7428" max="7428" width="39.42578125" style="92" customWidth="1"/>
    <col min="7429" max="7430" width="21" style="92" customWidth="1"/>
    <col min="7431" max="7431" width="4.140625" style="92" customWidth="1"/>
    <col min="7432" max="7432" width="11.42578125" style="92" customWidth="1"/>
    <col min="7433" max="7433" width="53.42578125" style="92" customWidth="1"/>
    <col min="7434" max="7435" width="21" style="92" customWidth="1"/>
    <col min="7436" max="7436" width="2.140625" style="92" customWidth="1"/>
    <col min="7437" max="7437" width="3" style="92" customWidth="1"/>
    <col min="7438" max="7680" width="11.42578125" style="92" hidden="1"/>
    <col min="7681" max="7681" width="1.7109375" style="92" customWidth="1"/>
    <col min="7682" max="7682" width="2.7109375" style="92" customWidth="1"/>
    <col min="7683" max="7683" width="11.42578125" style="92" customWidth="1"/>
    <col min="7684" max="7684" width="39.42578125" style="92" customWidth="1"/>
    <col min="7685" max="7686" width="21" style="92" customWidth="1"/>
    <col min="7687" max="7687" width="4.140625" style="92" customWidth="1"/>
    <col min="7688" max="7688" width="11.42578125" style="92" customWidth="1"/>
    <col min="7689" max="7689" width="53.42578125" style="92" customWidth="1"/>
    <col min="7690" max="7691" width="21" style="92" customWidth="1"/>
    <col min="7692" max="7692" width="2.140625" style="92" customWidth="1"/>
    <col min="7693" max="7693" width="3" style="92" customWidth="1"/>
    <col min="7694" max="7936" width="11.42578125" style="92" hidden="1"/>
    <col min="7937" max="7937" width="1.7109375" style="92" customWidth="1"/>
    <col min="7938" max="7938" width="2.7109375" style="92" customWidth="1"/>
    <col min="7939" max="7939" width="11.42578125" style="92" customWidth="1"/>
    <col min="7940" max="7940" width="39.42578125" style="92" customWidth="1"/>
    <col min="7941" max="7942" width="21" style="92" customWidth="1"/>
    <col min="7943" max="7943" width="4.140625" style="92" customWidth="1"/>
    <col min="7944" max="7944" width="11.42578125" style="92" customWidth="1"/>
    <col min="7945" max="7945" width="53.42578125" style="92" customWidth="1"/>
    <col min="7946" max="7947" width="21" style="92" customWidth="1"/>
    <col min="7948" max="7948" width="2.140625" style="92" customWidth="1"/>
    <col min="7949" max="7949" width="3" style="92" customWidth="1"/>
    <col min="7950" max="8192" width="11.42578125" style="92" hidden="1"/>
    <col min="8193" max="8193" width="1.7109375" style="92" customWidth="1"/>
    <col min="8194" max="8194" width="2.7109375" style="92" customWidth="1"/>
    <col min="8195" max="8195" width="11.42578125" style="92" customWidth="1"/>
    <col min="8196" max="8196" width="39.42578125" style="92" customWidth="1"/>
    <col min="8197" max="8198" width="21" style="92" customWidth="1"/>
    <col min="8199" max="8199" width="4.140625" style="92" customWidth="1"/>
    <col min="8200" max="8200" width="11.42578125" style="92" customWidth="1"/>
    <col min="8201" max="8201" width="53.42578125" style="92" customWidth="1"/>
    <col min="8202" max="8203" width="21" style="92" customWidth="1"/>
    <col min="8204" max="8204" width="2.140625" style="92" customWidth="1"/>
    <col min="8205" max="8205" width="3" style="92" customWidth="1"/>
    <col min="8206" max="8448" width="11.42578125" style="92" hidden="1"/>
    <col min="8449" max="8449" width="1.7109375" style="92" customWidth="1"/>
    <col min="8450" max="8450" width="2.7109375" style="92" customWidth="1"/>
    <col min="8451" max="8451" width="11.42578125" style="92" customWidth="1"/>
    <col min="8452" max="8452" width="39.42578125" style="92" customWidth="1"/>
    <col min="8453" max="8454" width="21" style="92" customWidth="1"/>
    <col min="8455" max="8455" width="4.140625" style="92" customWidth="1"/>
    <col min="8456" max="8456" width="11.42578125" style="92" customWidth="1"/>
    <col min="8457" max="8457" width="53.42578125" style="92" customWidth="1"/>
    <col min="8458" max="8459" width="21" style="92" customWidth="1"/>
    <col min="8460" max="8460" width="2.140625" style="92" customWidth="1"/>
    <col min="8461" max="8461" width="3" style="92" customWidth="1"/>
    <col min="8462" max="8704" width="11.42578125" style="92" hidden="1"/>
    <col min="8705" max="8705" width="1.7109375" style="92" customWidth="1"/>
    <col min="8706" max="8706" width="2.7109375" style="92" customWidth="1"/>
    <col min="8707" max="8707" width="11.42578125" style="92" customWidth="1"/>
    <col min="8708" max="8708" width="39.42578125" style="92" customWidth="1"/>
    <col min="8709" max="8710" width="21" style="92" customWidth="1"/>
    <col min="8711" max="8711" width="4.140625" style="92" customWidth="1"/>
    <col min="8712" max="8712" width="11.42578125" style="92" customWidth="1"/>
    <col min="8713" max="8713" width="53.42578125" style="92" customWidth="1"/>
    <col min="8714" max="8715" width="21" style="92" customWidth="1"/>
    <col min="8716" max="8716" width="2.140625" style="92" customWidth="1"/>
    <col min="8717" max="8717" width="3" style="92" customWidth="1"/>
    <col min="8718" max="8960" width="11.42578125" style="92" hidden="1"/>
    <col min="8961" max="8961" width="1.7109375" style="92" customWidth="1"/>
    <col min="8962" max="8962" width="2.7109375" style="92" customWidth="1"/>
    <col min="8963" max="8963" width="11.42578125" style="92" customWidth="1"/>
    <col min="8964" max="8964" width="39.42578125" style="92" customWidth="1"/>
    <col min="8965" max="8966" width="21" style="92" customWidth="1"/>
    <col min="8967" max="8967" width="4.140625" style="92" customWidth="1"/>
    <col min="8968" max="8968" width="11.42578125" style="92" customWidth="1"/>
    <col min="8969" max="8969" width="53.42578125" style="92" customWidth="1"/>
    <col min="8970" max="8971" width="21" style="92" customWidth="1"/>
    <col min="8972" max="8972" width="2.140625" style="92" customWidth="1"/>
    <col min="8973" max="8973" width="3" style="92" customWidth="1"/>
    <col min="8974" max="9216" width="11.42578125" style="92" hidden="1"/>
    <col min="9217" max="9217" width="1.7109375" style="92" customWidth="1"/>
    <col min="9218" max="9218" width="2.7109375" style="92" customWidth="1"/>
    <col min="9219" max="9219" width="11.42578125" style="92" customWidth="1"/>
    <col min="9220" max="9220" width="39.42578125" style="92" customWidth="1"/>
    <col min="9221" max="9222" width="21" style="92" customWidth="1"/>
    <col min="9223" max="9223" width="4.140625" style="92" customWidth="1"/>
    <col min="9224" max="9224" width="11.42578125" style="92" customWidth="1"/>
    <col min="9225" max="9225" width="53.42578125" style="92" customWidth="1"/>
    <col min="9226" max="9227" width="21" style="92" customWidth="1"/>
    <col min="9228" max="9228" width="2.140625" style="92" customWidth="1"/>
    <col min="9229" max="9229" width="3" style="92" customWidth="1"/>
    <col min="9230" max="9472" width="11.42578125" style="92" hidden="1"/>
    <col min="9473" max="9473" width="1.7109375" style="92" customWidth="1"/>
    <col min="9474" max="9474" width="2.7109375" style="92" customWidth="1"/>
    <col min="9475" max="9475" width="11.42578125" style="92" customWidth="1"/>
    <col min="9476" max="9476" width="39.42578125" style="92" customWidth="1"/>
    <col min="9477" max="9478" width="21" style="92" customWidth="1"/>
    <col min="9479" max="9479" width="4.140625" style="92" customWidth="1"/>
    <col min="9480" max="9480" width="11.42578125" style="92" customWidth="1"/>
    <col min="9481" max="9481" width="53.42578125" style="92" customWidth="1"/>
    <col min="9482" max="9483" width="21" style="92" customWidth="1"/>
    <col min="9484" max="9484" width="2.140625" style="92" customWidth="1"/>
    <col min="9485" max="9485" width="3" style="92" customWidth="1"/>
    <col min="9486" max="9728" width="11.42578125" style="92" hidden="1"/>
    <col min="9729" max="9729" width="1.7109375" style="92" customWidth="1"/>
    <col min="9730" max="9730" width="2.7109375" style="92" customWidth="1"/>
    <col min="9731" max="9731" width="11.42578125" style="92" customWidth="1"/>
    <col min="9732" max="9732" width="39.42578125" style="92" customWidth="1"/>
    <col min="9733" max="9734" width="21" style="92" customWidth="1"/>
    <col min="9735" max="9735" width="4.140625" style="92" customWidth="1"/>
    <col min="9736" max="9736" width="11.42578125" style="92" customWidth="1"/>
    <col min="9737" max="9737" width="53.42578125" style="92" customWidth="1"/>
    <col min="9738" max="9739" width="21" style="92" customWidth="1"/>
    <col min="9740" max="9740" width="2.140625" style="92" customWidth="1"/>
    <col min="9741" max="9741" width="3" style="92" customWidth="1"/>
    <col min="9742" max="9984" width="11.42578125" style="92" hidden="1"/>
    <col min="9985" max="9985" width="1.7109375" style="92" customWidth="1"/>
    <col min="9986" max="9986" width="2.7109375" style="92" customWidth="1"/>
    <col min="9987" max="9987" width="11.42578125" style="92" customWidth="1"/>
    <col min="9988" max="9988" width="39.42578125" style="92" customWidth="1"/>
    <col min="9989" max="9990" width="21" style="92" customWidth="1"/>
    <col min="9991" max="9991" width="4.140625" style="92" customWidth="1"/>
    <col min="9992" max="9992" width="11.42578125" style="92" customWidth="1"/>
    <col min="9993" max="9993" width="53.42578125" style="92" customWidth="1"/>
    <col min="9994" max="9995" width="21" style="92" customWidth="1"/>
    <col min="9996" max="9996" width="2.140625" style="92" customWidth="1"/>
    <col min="9997" max="9997" width="3" style="92" customWidth="1"/>
    <col min="9998" max="10240" width="11.42578125" style="92" hidden="1"/>
    <col min="10241" max="10241" width="1.7109375" style="92" customWidth="1"/>
    <col min="10242" max="10242" width="2.7109375" style="92" customWidth="1"/>
    <col min="10243" max="10243" width="11.42578125" style="92" customWidth="1"/>
    <col min="10244" max="10244" width="39.42578125" style="92" customWidth="1"/>
    <col min="10245" max="10246" width="21" style="92" customWidth="1"/>
    <col min="10247" max="10247" width="4.140625" style="92" customWidth="1"/>
    <col min="10248" max="10248" width="11.42578125" style="92" customWidth="1"/>
    <col min="10249" max="10249" width="53.42578125" style="92" customWidth="1"/>
    <col min="10250" max="10251" width="21" style="92" customWidth="1"/>
    <col min="10252" max="10252" width="2.140625" style="92" customWidth="1"/>
    <col min="10253" max="10253" width="3" style="92" customWidth="1"/>
    <col min="10254" max="10496" width="11.42578125" style="92" hidden="1"/>
    <col min="10497" max="10497" width="1.7109375" style="92" customWidth="1"/>
    <col min="10498" max="10498" width="2.7109375" style="92" customWidth="1"/>
    <col min="10499" max="10499" width="11.42578125" style="92" customWidth="1"/>
    <col min="10500" max="10500" width="39.42578125" style="92" customWidth="1"/>
    <col min="10501" max="10502" width="21" style="92" customWidth="1"/>
    <col min="10503" max="10503" width="4.140625" style="92" customWidth="1"/>
    <col min="10504" max="10504" width="11.42578125" style="92" customWidth="1"/>
    <col min="10505" max="10505" width="53.42578125" style="92" customWidth="1"/>
    <col min="10506" max="10507" width="21" style="92" customWidth="1"/>
    <col min="10508" max="10508" width="2.140625" style="92" customWidth="1"/>
    <col min="10509" max="10509" width="3" style="92" customWidth="1"/>
    <col min="10510" max="10752" width="11.42578125" style="92" hidden="1"/>
    <col min="10753" max="10753" width="1.7109375" style="92" customWidth="1"/>
    <col min="10754" max="10754" width="2.7109375" style="92" customWidth="1"/>
    <col min="10755" max="10755" width="11.42578125" style="92" customWidth="1"/>
    <col min="10756" max="10756" width="39.42578125" style="92" customWidth="1"/>
    <col min="10757" max="10758" width="21" style="92" customWidth="1"/>
    <col min="10759" max="10759" width="4.140625" style="92" customWidth="1"/>
    <col min="10760" max="10760" width="11.42578125" style="92" customWidth="1"/>
    <col min="10761" max="10761" width="53.42578125" style="92" customWidth="1"/>
    <col min="10762" max="10763" width="21" style="92" customWidth="1"/>
    <col min="10764" max="10764" width="2.140625" style="92" customWidth="1"/>
    <col min="10765" max="10765" width="3" style="92" customWidth="1"/>
    <col min="10766" max="11008" width="11.42578125" style="92" hidden="1"/>
    <col min="11009" max="11009" width="1.7109375" style="92" customWidth="1"/>
    <col min="11010" max="11010" width="2.7109375" style="92" customWidth="1"/>
    <col min="11011" max="11011" width="11.42578125" style="92" customWidth="1"/>
    <col min="11012" max="11012" width="39.42578125" style="92" customWidth="1"/>
    <col min="11013" max="11014" width="21" style="92" customWidth="1"/>
    <col min="11015" max="11015" width="4.140625" style="92" customWidth="1"/>
    <col min="11016" max="11016" width="11.42578125" style="92" customWidth="1"/>
    <col min="11017" max="11017" width="53.42578125" style="92" customWidth="1"/>
    <col min="11018" max="11019" width="21" style="92" customWidth="1"/>
    <col min="11020" max="11020" width="2.140625" style="92" customWidth="1"/>
    <col min="11021" max="11021" width="3" style="92" customWidth="1"/>
    <col min="11022" max="11264" width="11.42578125" style="92" hidden="1"/>
    <col min="11265" max="11265" width="1.7109375" style="92" customWidth="1"/>
    <col min="11266" max="11266" width="2.7109375" style="92" customWidth="1"/>
    <col min="11267" max="11267" width="11.42578125" style="92" customWidth="1"/>
    <col min="11268" max="11268" width="39.42578125" style="92" customWidth="1"/>
    <col min="11269" max="11270" width="21" style="92" customWidth="1"/>
    <col min="11271" max="11271" width="4.140625" style="92" customWidth="1"/>
    <col min="11272" max="11272" width="11.42578125" style="92" customWidth="1"/>
    <col min="11273" max="11273" width="53.42578125" style="92" customWidth="1"/>
    <col min="11274" max="11275" width="21" style="92" customWidth="1"/>
    <col min="11276" max="11276" width="2.140625" style="92" customWidth="1"/>
    <col min="11277" max="11277" width="3" style="92" customWidth="1"/>
    <col min="11278" max="11520" width="11.42578125" style="92" hidden="1"/>
    <col min="11521" max="11521" width="1.7109375" style="92" customWidth="1"/>
    <col min="11522" max="11522" width="2.7109375" style="92" customWidth="1"/>
    <col min="11523" max="11523" width="11.42578125" style="92" customWidth="1"/>
    <col min="11524" max="11524" width="39.42578125" style="92" customWidth="1"/>
    <col min="11525" max="11526" width="21" style="92" customWidth="1"/>
    <col min="11527" max="11527" width="4.140625" style="92" customWidth="1"/>
    <col min="11528" max="11528" width="11.42578125" style="92" customWidth="1"/>
    <col min="11529" max="11529" width="53.42578125" style="92" customWidth="1"/>
    <col min="11530" max="11531" width="21" style="92" customWidth="1"/>
    <col min="11532" max="11532" width="2.140625" style="92" customWidth="1"/>
    <col min="11533" max="11533" width="3" style="92" customWidth="1"/>
    <col min="11534" max="11776" width="11.42578125" style="92" hidden="1"/>
    <col min="11777" max="11777" width="1.7109375" style="92" customWidth="1"/>
    <col min="11778" max="11778" width="2.7109375" style="92" customWidth="1"/>
    <col min="11779" max="11779" width="11.42578125" style="92" customWidth="1"/>
    <col min="11780" max="11780" width="39.42578125" style="92" customWidth="1"/>
    <col min="11781" max="11782" width="21" style="92" customWidth="1"/>
    <col min="11783" max="11783" width="4.140625" style="92" customWidth="1"/>
    <col min="11784" max="11784" width="11.42578125" style="92" customWidth="1"/>
    <col min="11785" max="11785" width="53.42578125" style="92" customWidth="1"/>
    <col min="11786" max="11787" width="21" style="92" customWidth="1"/>
    <col min="11788" max="11788" width="2.140625" style="92" customWidth="1"/>
    <col min="11789" max="11789" width="3" style="92" customWidth="1"/>
    <col min="11790" max="12032" width="11.42578125" style="92" hidden="1"/>
    <col min="12033" max="12033" width="1.7109375" style="92" customWidth="1"/>
    <col min="12034" max="12034" width="2.7109375" style="92" customWidth="1"/>
    <col min="12035" max="12035" width="11.42578125" style="92" customWidth="1"/>
    <col min="12036" max="12036" width="39.42578125" style="92" customWidth="1"/>
    <col min="12037" max="12038" width="21" style="92" customWidth="1"/>
    <col min="12039" max="12039" width="4.140625" style="92" customWidth="1"/>
    <col min="12040" max="12040" width="11.42578125" style="92" customWidth="1"/>
    <col min="12041" max="12041" width="53.42578125" style="92" customWidth="1"/>
    <col min="12042" max="12043" width="21" style="92" customWidth="1"/>
    <col min="12044" max="12044" width="2.140625" style="92" customWidth="1"/>
    <col min="12045" max="12045" width="3" style="92" customWidth="1"/>
    <col min="12046" max="12288" width="11.42578125" style="92" hidden="1"/>
    <col min="12289" max="12289" width="1.7109375" style="92" customWidth="1"/>
    <col min="12290" max="12290" width="2.7109375" style="92" customWidth="1"/>
    <col min="12291" max="12291" width="11.42578125" style="92" customWidth="1"/>
    <col min="12292" max="12292" width="39.42578125" style="92" customWidth="1"/>
    <col min="12293" max="12294" width="21" style="92" customWidth="1"/>
    <col min="12295" max="12295" width="4.140625" style="92" customWidth="1"/>
    <col min="12296" max="12296" width="11.42578125" style="92" customWidth="1"/>
    <col min="12297" max="12297" width="53.42578125" style="92" customWidth="1"/>
    <col min="12298" max="12299" width="21" style="92" customWidth="1"/>
    <col min="12300" max="12300" width="2.140625" style="92" customWidth="1"/>
    <col min="12301" max="12301" width="3" style="92" customWidth="1"/>
    <col min="12302" max="12544" width="11.42578125" style="92" hidden="1"/>
    <col min="12545" max="12545" width="1.7109375" style="92" customWidth="1"/>
    <col min="12546" max="12546" width="2.7109375" style="92" customWidth="1"/>
    <col min="12547" max="12547" width="11.42578125" style="92" customWidth="1"/>
    <col min="12548" max="12548" width="39.42578125" style="92" customWidth="1"/>
    <col min="12549" max="12550" width="21" style="92" customWidth="1"/>
    <col min="12551" max="12551" width="4.140625" style="92" customWidth="1"/>
    <col min="12552" max="12552" width="11.42578125" style="92" customWidth="1"/>
    <col min="12553" max="12553" width="53.42578125" style="92" customWidth="1"/>
    <col min="12554" max="12555" width="21" style="92" customWidth="1"/>
    <col min="12556" max="12556" width="2.140625" style="92" customWidth="1"/>
    <col min="12557" max="12557" width="3" style="92" customWidth="1"/>
    <col min="12558" max="12800" width="11.42578125" style="92" hidden="1"/>
    <col min="12801" max="12801" width="1.7109375" style="92" customWidth="1"/>
    <col min="12802" max="12802" width="2.7109375" style="92" customWidth="1"/>
    <col min="12803" max="12803" width="11.42578125" style="92" customWidth="1"/>
    <col min="12804" max="12804" width="39.42578125" style="92" customWidth="1"/>
    <col min="12805" max="12806" width="21" style="92" customWidth="1"/>
    <col min="12807" max="12807" width="4.140625" style="92" customWidth="1"/>
    <col min="12808" max="12808" width="11.42578125" style="92" customWidth="1"/>
    <col min="12809" max="12809" width="53.42578125" style="92" customWidth="1"/>
    <col min="12810" max="12811" width="21" style="92" customWidth="1"/>
    <col min="12812" max="12812" width="2.140625" style="92" customWidth="1"/>
    <col min="12813" max="12813" width="3" style="92" customWidth="1"/>
    <col min="12814" max="13056" width="11.42578125" style="92" hidden="1"/>
    <col min="13057" max="13057" width="1.7109375" style="92" customWidth="1"/>
    <col min="13058" max="13058" width="2.7109375" style="92" customWidth="1"/>
    <col min="13059" max="13059" width="11.42578125" style="92" customWidth="1"/>
    <col min="13060" max="13060" width="39.42578125" style="92" customWidth="1"/>
    <col min="13061" max="13062" width="21" style="92" customWidth="1"/>
    <col min="13063" max="13063" width="4.140625" style="92" customWidth="1"/>
    <col min="13064" max="13064" width="11.42578125" style="92" customWidth="1"/>
    <col min="13065" max="13065" width="53.42578125" style="92" customWidth="1"/>
    <col min="13066" max="13067" width="21" style="92" customWidth="1"/>
    <col min="13068" max="13068" width="2.140625" style="92" customWidth="1"/>
    <col min="13069" max="13069" width="3" style="92" customWidth="1"/>
    <col min="13070" max="13312" width="11.42578125" style="92" hidden="1"/>
    <col min="13313" max="13313" width="1.7109375" style="92" customWidth="1"/>
    <col min="13314" max="13314" width="2.7109375" style="92" customWidth="1"/>
    <col min="13315" max="13315" width="11.42578125" style="92" customWidth="1"/>
    <col min="13316" max="13316" width="39.42578125" style="92" customWidth="1"/>
    <col min="13317" max="13318" width="21" style="92" customWidth="1"/>
    <col min="13319" max="13319" width="4.140625" style="92" customWidth="1"/>
    <col min="13320" max="13320" width="11.42578125" style="92" customWidth="1"/>
    <col min="13321" max="13321" width="53.42578125" style="92" customWidth="1"/>
    <col min="13322" max="13323" width="21" style="92" customWidth="1"/>
    <col min="13324" max="13324" width="2.140625" style="92" customWidth="1"/>
    <col min="13325" max="13325" width="3" style="92" customWidth="1"/>
    <col min="13326" max="13568" width="11.42578125" style="92" hidden="1"/>
    <col min="13569" max="13569" width="1.7109375" style="92" customWidth="1"/>
    <col min="13570" max="13570" width="2.7109375" style="92" customWidth="1"/>
    <col min="13571" max="13571" width="11.42578125" style="92" customWidth="1"/>
    <col min="13572" max="13572" width="39.42578125" style="92" customWidth="1"/>
    <col min="13573" max="13574" width="21" style="92" customWidth="1"/>
    <col min="13575" max="13575" width="4.140625" style="92" customWidth="1"/>
    <col min="13576" max="13576" width="11.42578125" style="92" customWidth="1"/>
    <col min="13577" max="13577" width="53.42578125" style="92" customWidth="1"/>
    <col min="13578" max="13579" width="21" style="92" customWidth="1"/>
    <col min="13580" max="13580" width="2.140625" style="92" customWidth="1"/>
    <col min="13581" max="13581" width="3" style="92" customWidth="1"/>
    <col min="13582" max="13824" width="11.42578125" style="92" hidden="1"/>
    <col min="13825" max="13825" width="1.7109375" style="92" customWidth="1"/>
    <col min="13826" max="13826" width="2.7109375" style="92" customWidth="1"/>
    <col min="13827" max="13827" width="11.42578125" style="92" customWidth="1"/>
    <col min="13828" max="13828" width="39.42578125" style="92" customWidth="1"/>
    <col min="13829" max="13830" width="21" style="92" customWidth="1"/>
    <col min="13831" max="13831" width="4.140625" style="92" customWidth="1"/>
    <col min="13832" max="13832" width="11.42578125" style="92" customWidth="1"/>
    <col min="13833" max="13833" width="53.42578125" style="92" customWidth="1"/>
    <col min="13834" max="13835" width="21" style="92" customWidth="1"/>
    <col min="13836" max="13836" width="2.140625" style="92" customWidth="1"/>
    <col min="13837" max="13837" width="3" style="92" customWidth="1"/>
    <col min="13838" max="14080" width="11.42578125" style="92" hidden="1"/>
    <col min="14081" max="14081" width="1.7109375" style="92" customWidth="1"/>
    <col min="14082" max="14082" width="2.7109375" style="92" customWidth="1"/>
    <col min="14083" max="14083" width="11.42578125" style="92" customWidth="1"/>
    <col min="14084" max="14084" width="39.42578125" style="92" customWidth="1"/>
    <col min="14085" max="14086" width="21" style="92" customWidth="1"/>
    <col min="14087" max="14087" width="4.140625" style="92" customWidth="1"/>
    <col min="14088" max="14088" width="11.42578125" style="92" customWidth="1"/>
    <col min="14089" max="14089" width="53.42578125" style="92" customWidth="1"/>
    <col min="14090" max="14091" width="21" style="92" customWidth="1"/>
    <col min="14092" max="14092" width="2.140625" style="92" customWidth="1"/>
    <col min="14093" max="14093" width="3" style="92" customWidth="1"/>
    <col min="14094" max="14336" width="11.42578125" style="92" hidden="1"/>
    <col min="14337" max="14337" width="1.7109375" style="92" customWidth="1"/>
    <col min="14338" max="14338" width="2.7109375" style="92" customWidth="1"/>
    <col min="14339" max="14339" width="11.42578125" style="92" customWidth="1"/>
    <col min="14340" max="14340" width="39.42578125" style="92" customWidth="1"/>
    <col min="14341" max="14342" width="21" style="92" customWidth="1"/>
    <col min="14343" max="14343" width="4.140625" style="92" customWidth="1"/>
    <col min="14344" max="14344" width="11.42578125" style="92" customWidth="1"/>
    <col min="14345" max="14345" width="53.42578125" style="92" customWidth="1"/>
    <col min="14346" max="14347" width="21" style="92" customWidth="1"/>
    <col min="14348" max="14348" width="2.140625" style="92" customWidth="1"/>
    <col min="14349" max="14349" width="3" style="92" customWidth="1"/>
    <col min="14350" max="14592" width="11.42578125" style="92" hidden="1"/>
    <col min="14593" max="14593" width="1.7109375" style="92" customWidth="1"/>
    <col min="14594" max="14594" width="2.7109375" style="92" customWidth="1"/>
    <col min="14595" max="14595" width="11.42578125" style="92" customWidth="1"/>
    <col min="14596" max="14596" width="39.42578125" style="92" customWidth="1"/>
    <col min="14597" max="14598" width="21" style="92" customWidth="1"/>
    <col min="14599" max="14599" width="4.140625" style="92" customWidth="1"/>
    <col min="14600" max="14600" width="11.42578125" style="92" customWidth="1"/>
    <col min="14601" max="14601" width="53.42578125" style="92" customWidth="1"/>
    <col min="14602" max="14603" width="21" style="92" customWidth="1"/>
    <col min="14604" max="14604" width="2.140625" style="92" customWidth="1"/>
    <col min="14605" max="14605" width="3" style="92" customWidth="1"/>
    <col min="14606" max="14848" width="11.42578125" style="92" hidden="1"/>
    <col min="14849" max="14849" width="1.7109375" style="92" customWidth="1"/>
    <col min="14850" max="14850" width="2.7109375" style="92" customWidth="1"/>
    <col min="14851" max="14851" width="11.42578125" style="92" customWidth="1"/>
    <col min="14852" max="14852" width="39.42578125" style="92" customWidth="1"/>
    <col min="14853" max="14854" width="21" style="92" customWidth="1"/>
    <col min="14855" max="14855" width="4.140625" style="92" customWidth="1"/>
    <col min="14856" max="14856" width="11.42578125" style="92" customWidth="1"/>
    <col min="14857" max="14857" width="53.42578125" style="92" customWidth="1"/>
    <col min="14858" max="14859" width="21" style="92" customWidth="1"/>
    <col min="14860" max="14860" width="2.140625" style="92" customWidth="1"/>
    <col min="14861" max="14861" width="3" style="92" customWidth="1"/>
    <col min="14862" max="15104" width="11.42578125" style="92" hidden="1"/>
    <col min="15105" max="15105" width="1.7109375" style="92" customWidth="1"/>
    <col min="15106" max="15106" width="2.7109375" style="92" customWidth="1"/>
    <col min="15107" max="15107" width="11.42578125" style="92" customWidth="1"/>
    <col min="15108" max="15108" width="39.42578125" style="92" customWidth="1"/>
    <col min="15109" max="15110" width="21" style="92" customWidth="1"/>
    <col min="15111" max="15111" width="4.140625" style="92" customWidth="1"/>
    <col min="15112" max="15112" width="11.42578125" style="92" customWidth="1"/>
    <col min="15113" max="15113" width="53.42578125" style="92" customWidth="1"/>
    <col min="15114" max="15115" width="21" style="92" customWidth="1"/>
    <col min="15116" max="15116" width="2.140625" style="92" customWidth="1"/>
    <col min="15117" max="15117" width="3" style="92" customWidth="1"/>
    <col min="15118" max="15360" width="11.42578125" style="92" hidden="1"/>
    <col min="15361" max="15361" width="1.7109375" style="92" customWidth="1"/>
    <col min="15362" max="15362" width="2.7109375" style="92" customWidth="1"/>
    <col min="15363" max="15363" width="11.42578125" style="92" customWidth="1"/>
    <col min="15364" max="15364" width="39.42578125" style="92" customWidth="1"/>
    <col min="15365" max="15366" width="21" style="92" customWidth="1"/>
    <col min="15367" max="15367" width="4.140625" style="92" customWidth="1"/>
    <col min="15368" max="15368" width="11.42578125" style="92" customWidth="1"/>
    <col min="15369" max="15369" width="53.42578125" style="92" customWidth="1"/>
    <col min="15370" max="15371" width="21" style="92" customWidth="1"/>
    <col min="15372" max="15372" width="2.140625" style="92" customWidth="1"/>
    <col min="15373" max="15373" width="3" style="92" customWidth="1"/>
    <col min="15374" max="15616" width="11.42578125" style="92" hidden="1"/>
    <col min="15617" max="15617" width="1.7109375" style="92" customWidth="1"/>
    <col min="15618" max="15618" width="2.7109375" style="92" customWidth="1"/>
    <col min="15619" max="15619" width="11.42578125" style="92" customWidth="1"/>
    <col min="15620" max="15620" width="39.42578125" style="92" customWidth="1"/>
    <col min="15621" max="15622" width="21" style="92" customWidth="1"/>
    <col min="15623" max="15623" width="4.140625" style="92" customWidth="1"/>
    <col min="15624" max="15624" width="11.42578125" style="92" customWidth="1"/>
    <col min="15625" max="15625" width="53.42578125" style="92" customWidth="1"/>
    <col min="15626" max="15627" width="21" style="92" customWidth="1"/>
    <col min="15628" max="15628" width="2.140625" style="92" customWidth="1"/>
    <col min="15629" max="15629" width="3" style="92" customWidth="1"/>
    <col min="15630" max="15872" width="11.42578125" style="92" hidden="1"/>
    <col min="15873" max="15873" width="1.7109375" style="92" customWidth="1"/>
    <col min="15874" max="15874" width="2.7109375" style="92" customWidth="1"/>
    <col min="15875" max="15875" width="11.42578125" style="92" customWidth="1"/>
    <col min="15876" max="15876" width="39.42578125" style="92" customWidth="1"/>
    <col min="15877" max="15878" width="21" style="92" customWidth="1"/>
    <col min="15879" max="15879" width="4.140625" style="92" customWidth="1"/>
    <col min="15880" max="15880" width="11.42578125" style="92" customWidth="1"/>
    <col min="15881" max="15881" width="53.42578125" style="92" customWidth="1"/>
    <col min="15882" max="15883" width="21" style="92" customWidth="1"/>
    <col min="15884" max="15884" width="2.140625" style="92" customWidth="1"/>
    <col min="15885" max="15885" width="3" style="92" customWidth="1"/>
    <col min="15886" max="16128" width="11.42578125" style="92" hidden="1"/>
    <col min="16129" max="16129" width="1.7109375" style="92" customWidth="1"/>
    <col min="16130" max="16130" width="2.7109375" style="92" customWidth="1"/>
    <col min="16131" max="16131" width="11.42578125" style="92" customWidth="1"/>
    <col min="16132" max="16132" width="39.42578125" style="92" customWidth="1"/>
    <col min="16133" max="16134" width="21" style="92" customWidth="1"/>
    <col min="16135" max="16135" width="4.140625" style="92" customWidth="1"/>
    <col min="16136" max="16136" width="11.42578125" style="92" customWidth="1"/>
    <col min="16137" max="16137" width="53.42578125" style="92" customWidth="1"/>
    <col min="16138" max="16139" width="21" style="92" customWidth="1"/>
    <col min="16140" max="16140" width="2.140625" style="92" customWidth="1"/>
    <col min="16141" max="16141" width="3" style="92" customWidth="1"/>
    <col min="16142" max="16384" width="11.42578125" style="92" hidden="1"/>
  </cols>
  <sheetData>
    <row r="1" spans="2:259" ht="12" customHeight="1"/>
    <row r="2" spans="2:259" ht="15.75">
      <c r="B2" s="289" t="s">
        <v>214</v>
      </c>
      <c r="C2" s="289"/>
      <c r="D2" s="289"/>
      <c r="E2" s="289"/>
      <c r="F2" s="289"/>
      <c r="G2" s="289"/>
      <c r="H2" s="289"/>
      <c r="I2" s="289"/>
      <c r="J2" s="289"/>
      <c r="K2" s="289"/>
      <c r="L2" s="289"/>
      <c r="M2" s="53"/>
    </row>
    <row r="3" spans="2:259" ht="12.75">
      <c r="B3" s="53"/>
      <c r="C3" s="93"/>
      <c r="D3" s="300" t="s">
        <v>211</v>
      </c>
      <c r="E3" s="300"/>
      <c r="F3" s="300"/>
      <c r="G3" s="300"/>
      <c r="H3" s="300"/>
      <c r="I3" s="300"/>
      <c r="J3" s="300"/>
      <c r="K3" s="93"/>
      <c r="L3" s="93"/>
      <c r="M3" s="53"/>
    </row>
    <row r="4" spans="2:259" ht="12.75">
      <c r="B4" s="53"/>
      <c r="C4" s="93"/>
      <c r="D4" s="300" t="s">
        <v>96</v>
      </c>
      <c r="E4" s="300"/>
      <c r="F4" s="300"/>
      <c r="G4" s="300"/>
      <c r="H4" s="300"/>
      <c r="I4" s="300"/>
      <c r="J4" s="300"/>
      <c r="K4" s="93"/>
      <c r="L4" s="93"/>
      <c r="M4" s="53"/>
    </row>
    <row r="5" spans="2:259" ht="12.75">
      <c r="B5" s="53"/>
      <c r="C5" s="93"/>
      <c r="D5" s="300" t="s">
        <v>213</v>
      </c>
      <c r="E5" s="300"/>
      <c r="F5" s="300"/>
      <c r="G5" s="300"/>
      <c r="H5" s="300"/>
      <c r="I5" s="300"/>
      <c r="J5" s="300"/>
      <c r="K5" s="93"/>
      <c r="L5" s="93"/>
      <c r="M5" s="53"/>
    </row>
    <row r="6" spans="2:259" ht="12.75">
      <c r="B6" s="53"/>
      <c r="C6" s="24"/>
      <c r="D6" s="301" t="s">
        <v>97</v>
      </c>
      <c r="E6" s="301"/>
      <c r="F6" s="301"/>
      <c r="G6" s="301"/>
      <c r="H6" s="301"/>
      <c r="I6" s="301"/>
      <c r="J6" s="301"/>
      <c r="K6" s="24"/>
      <c r="L6" s="24"/>
      <c r="M6" s="53"/>
    </row>
    <row r="7" spans="2:259" ht="11.25" customHeight="1">
      <c r="B7" s="25"/>
      <c r="C7" s="94"/>
      <c r="D7" s="302"/>
      <c r="E7" s="302"/>
      <c r="F7" s="302"/>
      <c r="G7" s="302"/>
      <c r="H7" s="302"/>
      <c r="I7" s="302"/>
      <c r="J7" s="302"/>
      <c r="K7" s="93"/>
      <c r="L7" s="53"/>
      <c r="M7" s="53"/>
    </row>
    <row r="8" spans="2:259">
      <c r="B8" s="294"/>
      <c r="C8" s="296" t="s">
        <v>98</v>
      </c>
      <c r="D8" s="296"/>
      <c r="E8" s="95" t="s">
        <v>99</v>
      </c>
      <c r="F8" s="95"/>
      <c r="G8" s="298"/>
      <c r="H8" s="296" t="s">
        <v>98</v>
      </c>
      <c r="I8" s="296"/>
      <c r="J8" s="95" t="s">
        <v>99</v>
      </c>
      <c r="K8" s="95"/>
      <c r="L8" s="96"/>
      <c r="M8" s="53"/>
    </row>
    <row r="9" spans="2:259" ht="20.25" customHeight="1">
      <c r="B9" s="295"/>
      <c r="C9" s="297"/>
      <c r="D9" s="297"/>
      <c r="E9" s="97">
        <v>2021</v>
      </c>
      <c r="F9" s="97">
        <v>2020</v>
      </c>
      <c r="G9" s="299"/>
      <c r="H9" s="297"/>
      <c r="I9" s="297"/>
      <c r="J9" s="97">
        <v>2021</v>
      </c>
      <c r="K9" s="97">
        <v>2020</v>
      </c>
      <c r="L9" s="98"/>
      <c r="M9" s="53"/>
    </row>
    <row r="10" spans="2:259">
      <c r="B10" s="26"/>
      <c r="C10" s="24"/>
      <c r="D10" s="24"/>
      <c r="E10" s="24"/>
      <c r="F10" s="24"/>
      <c r="G10" s="99"/>
      <c r="H10" s="24"/>
      <c r="I10" s="24"/>
      <c r="J10" s="24"/>
      <c r="K10" s="24"/>
      <c r="L10" s="100"/>
      <c r="M10" s="53"/>
    </row>
    <row r="11" spans="2:259">
      <c r="B11" s="101"/>
      <c r="C11" s="293" t="s">
        <v>100</v>
      </c>
      <c r="D11" s="293"/>
      <c r="E11" s="102"/>
      <c r="F11" s="36"/>
      <c r="G11" s="103"/>
      <c r="H11" s="293" t="s">
        <v>101</v>
      </c>
      <c r="I11" s="293"/>
      <c r="J11" s="93"/>
      <c r="K11" s="93"/>
      <c r="L11" s="100"/>
      <c r="M11" s="53"/>
    </row>
    <row r="12" spans="2:259">
      <c r="B12" s="101"/>
      <c r="C12" s="104"/>
      <c r="D12" s="93"/>
      <c r="E12" s="105"/>
      <c r="F12" s="105"/>
      <c r="G12" s="103"/>
      <c r="H12" s="104"/>
      <c r="I12" s="93"/>
      <c r="J12" s="76"/>
      <c r="K12" s="76"/>
      <c r="L12" s="100"/>
      <c r="M12" s="53"/>
    </row>
    <row r="13" spans="2:259" ht="12" customHeight="1">
      <c r="B13" s="101"/>
      <c r="C13" s="291" t="s">
        <v>102</v>
      </c>
      <c r="D13" s="291"/>
      <c r="E13" s="105"/>
      <c r="F13" s="105"/>
      <c r="G13" s="103"/>
      <c r="H13" s="291" t="s">
        <v>103</v>
      </c>
      <c r="I13" s="291"/>
      <c r="J13" s="105"/>
      <c r="K13" s="105"/>
      <c r="L13" s="100"/>
      <c r="M13" s="53"/>
    </row>
    <row r="14" spans="2:259">
      <c r="B14" s="101"/>
      <c r="C14" s="106"/>
      <c r="D14" s="107"/>
      <c r="E14" s="105"/>
      <c r="F14" s="105"/>
      <c r="G14" s="103"/>
      <c r="H14" s="106"/>
      <c r="I14" s="107"/>
      <c r="J14" s="105"/>
      <c r="K14" s="105"/>
      <c r="L14" s="100"/>
      <c r="M14" s="53"/>
    </row>
    <row r="15" spans="2:259" ht="12" customHeight="1">
      <c r="B15" s="101"/>
      <c r="C15" s="290" t="s">
        <v>104</v>
      </c>
      <c r="D15" s="290"/>
      <c r="E15" s="108">
        <v>97931684</v>
      </c>
      <c r="F15" s="108">
        <v>63261915.969999999</v>
      </c>
      <c r="G15" s="103"/>
      <c r="H15" s="290" t="s">
        <v>105</v>
      </c>
      <c r="I15" s="290"/>
      <c r="J15" s="108">
        <v>204995392.25</v>
      </c>
      <c r="K15" s="108">
        <v>205781581.34999999</v>
      </c>
      <c r="L15" s="100"/>
      <c r="M15" s="53"/>
      <c r="IY15" s="109"/>
    </row>
    <row r="16" spans="2:259" ht="12" customHeight="1">
      <c r="B16" s="101"/>
      <c r="C16" s="290" t="s">
        <v>106</v>
      </c>
      <c r="D16" s="290"/>
      <c r="E16" s="108">
        <v>48661</v>
      </c>
      <c r="F16" s="108">
        <v>260319.5</v>
      </c>
      <c r="G16" s="103"/>
      <c r="H16" s="290" t="s">
        <v>107</v>
      </c>
      <c r="I16" s="290"/>
      <c r="J16" s="108">
        <v>0</v>
      </c>
      <c r="K16" s="108">
        <v>0</v>
      </c>
      <c r="L16" s="100"/>
      <c r="M16" s="53"/>
    </row>
    <row r="17" spans="2:13">
      <c r="B17" s="101"/>
      <c r="C17" s="290" t="s">
        <v>108</v>
      </c>
      <c r="D17" s="290"/>
      <c r="E17" s="108">
        <v>51586233</v>
      </c>
      <c r="F17" s="108">
        <v>52280387.700000003</v>
      </c>
      <c r="G17" s="103"/>
      <c r="H17" s="290" t="s">
        <v>109</v>
      </c>
      <c r="I17" s="290"/>
      <c r="J17" s="108">
        <v>0</v>
      </c>
      <c r="K17" s="108">
        <v>0</v>
      </c>
      <c r="L17" s="100"/>
      <c r="M17" s="53"/>
    </row>
    <row r="18" spans="2:13" ht="12" customHeight="1">
      <c r="B18" s="101"/>
      <c r="C18" s="290" t="s">
        <v>110</v>
      </c>
      <c r="D18" s="290"/>
      <c r="E18" s="108">
        <v>0</v>
      </c>
      <c r="F18" s="108">
        <v>0</v>
      </c>
      <c r="G18" s="103"/>
      <c r="H18" s="290" t="s">
        <v>111</v>
      </c>
      <c r="I18" s="290"/>
      <c r="J18" s="108">
        <v>0</v>
      </c>
      <c r="K18" s="108">
        <v>0</v>
      </c>
      <c r="L18" s="100"/>
      <c r="M18" s="53"/>
    </row>
    <row r="19" spans="2:13" ht="12" customHeight="1">
      <c r="B19" s="101"/>
      <c r="C19" s="290" t="s">
        <v>112</v>
      </c>
      <c r="D19" s="290"/>
      <c r="E19" s="108">
        <v>28282496</v>
      </c>
      <c r="F19" s="108">
        <v>44283104.619999997</v>
      </c>
      <c r="G19" s="103"/>
      <c r="H19" s="290" t="s">
        <v>113</v>
      </c>
      <c r="I19" s="290"/>
      <c r="J19" s="108">
        <v>0</v>
      </c>
      <c r="K19" s="108">
        <v>0</v>
      </c>
      <c r="L19" s="100"/>
      <c r="M19" s="53"/>
    </row>
    <row r="20" spans="2:13" ht="25.5" customHeight="1">
      <c r="B20" s="101"/>
      <c r="C20" s="290" t="s">
        <v>114</v>
      </c>
      <c r="D20" s="290"/>
      <c r="E20" s="108">
        <v>0</v>
      </c>
      <c r="F20" s="108">
        <v>0</v>
      </c>
      <c r="G20" s="103"/>
      <c r="H20" s="290" t="s">
        <v>115</v>
      </c>
      <c r="I20" s="290"/>
      <c r="J20" s="108">
        <v>1218</v>
      </c>
      <c r="K20" s="108">
        <v>1218</v>
      </c>
      <c r="L20" s="100"/>
      <c r="M20" s="53"/>
    </row>
    <row r="21" spans="2:13" ht="12" customHeight="1">
      <c r="B21" s="101"/>
      <c r="C21" s="290" t="s">
        <v>116</v>
      </c>
      <c r="D21" s="290"/>
      <c r="E21" s="108">
        <v>0</v>
      </c>
      <c r="F21" s="108">
        <v>0</v>
      </c>
      <c r="G21" s="103"/>
      <c r="H21" s="290" t="s">
        <v>117</v>
      </c>
      <c r="I21" s="290"/>
      <c r="J21" s="108">
        <v>0</v>
      </c>
      <c r="K21" s="108">
        <v>0</v>
      </c>
      <c r="L21" s="100"/>
      <c r="M21" s="53"/>
    </row>
    <row r="22" spans="2:13" ht="12" customHeight="1">
      <c r="B22" s="101"/>
      <c r="C22" s="110"/>
      <c r="D22" s="111"/>
      <c r="E22" s="112"/>
      <c r="F22" s="112"/>
      <c r="G22" s="103"/>
      <c r="H22" s="290" t="s">
        <v>118</v>
      </c>
      <c r="I22" s="290"/>
      <c r="J22" s="108">
        <v>0</v>
      </c>
      <c r="K22" s="108">
        <v>0</v>
      </c>
      <c r="L22" s="100"/>
      <c r="M22" s="53"/>
    </row>
    <row r="23" spans="2:13" ht="12" customHeight="1">
      <c r="B23" s="113"/>
      <c r="C23" s="291" t="s">
        <v>119</v>
      </c>
      <c r="D23" s="291"/>
      <c r="E23" s="114">
        <f>SUM(E15:E22)</f>
        <v>177849074</v>
      </c>
      <c r="F23" s="114">
        <f>SUM(F15:F22)</f>
        <v>160085727.78999999</v>
      </c>
      <c r="G23" s="115"/>
      <c r="H23" s="104"/>
      <c r="I23" s="93"/>
      <c r="J23" s="116"/>
      <c r="K23" s="116"/>
      <c r="L23" s="100"/>
      <c r="M23" s="53"/>
    </row>
    <row r="24" spans="2:13" ht="12" customHeight="1">
      <c r="B24" s="113"/>
      <c r="C24" s="104"/>
      <c r="D24" s="117"/>
      <c r="E24" s="116"/>
      <c r="F24" s="116"/>
      <c r="G24" s="115"/>
      <c r="H24" s="291" t="s">
        <v>120</v>
      </c>
      <c r="I24" s="291"/>
      <c r="J24" s="114">
        <f>SUM(J15:J23)</f>
        <v>204996610.25</v>
      </c>
      <c r="K24" s="114">
        <f>SUM(K15:K23)</f>
        <v>205782799.34999999</v>
      </c>
      <c r="L24" s="100"/>
      <c r="M24" s="53"/>
    </row>
    <row r="25" spans="2:13">
      <c r="B25" s="101"/>
      <c r="C25" s="110"/>
      <c r="D25" s="110"/>
      <c r="E25" s="112"/>
      <c r="F25" s="112"/>
      <c r="G25" s="103"/>
      <c r="H25" s="118"/>
      <c r="I25" s="111"/>
      <c r="J25" s="112"/>
      <c r="K25" s="112"/>
      <c r="L25" s="100"/>
      <c r="M25" s="53"/>
    </row>
    <row r="26" spans="2:13" ht="12" customHeight="1">
      <c r="B26" s="101"/>
      <c r="C26" s="291" t="s">
        <v>121</v>
      </c>
      <c r="D26" s="291"/>
      <c r="E26" s="105"/>
      <c r="F26" s="105"/>
      <c r="G26" s="103"/>
      <c r="H26" s="291" t="s">
        <v>122</v>
      </c>
      <c r="I26" s="291"/>
      <c r="J26" s="105"/>
      <c r="K26" s="105"/>
      <c r="L26" s="100"/>
      <c r="M26" s="53"/>
    </row>
    <row r="27" spans="2:13">
      <c r="B27" s="101"/>
      <c r="C27" s="110"/>
      <c r="D27" s="110"/>
      <c r="E27" s="112"/>
      <c r="F27" s="112"/>
      <c r="G27" s="103"/>
      <c r="H27" s="110"/>
      <c r="I27" s="111"/>
      <c r="J27" s="112"/>
      <c r="K27" s="112"/>
      <c r="L27" s="100"/>
      <c r="M27" s="53"/>
    </row>
    <row r="28" spans="2:13" ht="12" customHeight="1">
      <c r="B28" s="101"/>
      <c r="C28" s="290" t="s">
        <v>123</v>
      </c>
      <c r="D28" s="290"/>
      <c r="E28" s="108"/>
      <c r="F28" s="108">
        <v>0</v>
      </c>
      <c r="G28" s="103"/>
      <c r="H28" s="290" t="s">
        <v>124</v>
      </c>
      <c r="I28" s="290"/>
      <c r="J28" s="108">
        <v>0</v>
      </c>
      <c r="K28" s="108">
        <v>0</v>
      </c>
      <c r="L28" s="100"/>
      <c r="M28" s="53"/>
    </row>
    <row r="29" spans="2:13" ht="12" customHeight="1">
      <c r="B29" s="101"/>
      <c r="C29" s="290" t="s">
        <v>125</v>
      </c>
      <c r="D29" s="290"/>
      <c r="E29" s="108">
        <v>41108.01</v>
      </c>
      <c r="F29" s="108">
        <v>41108.01</v>
      </c>
      <c r="G29" s="103"/>
      <c r="H29" s="290" t="s">
        <v>126</v>
      </c>
      <c r="I29" s="290"/>
      <c r="J29" s="108">
        <v>0</v>
      </c>
      <c r="K29" s="108">
        <v>0</v>
      </c>
      <c r="L29" s="100"/>
      <c r="M29" s="53"/>
    </row>
    <row r="30" spans="2:13" ht="24" customHeight="1">
      <c r="B30" s="101"/>
      <c r="C30" s="290" t="s">
        <v>127</v>
      </c>
      <c r="D30" s="290"/>
      <c r="E30" s="108">
        <v>221953772.97</v>
      </c>
      <c r="F30" s="108">
        <v>221953772.97</v>
      </c>
      <c r="G30" s="103"/>
      <c r="H30" s="290" t="s">
        <v>128</v>
      </c>
      <c r="I30" s="290"/>
      <c r="J30" s="108">
        <v>0</v>
      </c>
      <c r="K30" s="108">
        <v>0</v>
      </c>
      <c r="L30" s="100"/>
      <c r="M30" s="53"/>
    </row>
    <row r="31" spans="2:13" ht="12" customHeight="1">
      <c r="B31" s="101"/>
      <c r="C31" s="290" t="s">
        <v>129</v>
      </c>
      <c r="D31" s="290"/>
      <c r="E31" s="108">
        <v>95343955.409999996</v>
      </c>
      <c r="F31" s="108">
        <v>86316462.269999996</v>
      </c>
      <c r="G31" s="103"/>
      <c r="H31" s="290" t="s">
        <v>130</v>
      </c>
      <c r="I31" s="290"/>
      <c r="J31" s="92">
        <v>0</v>
      </c>
      <c r="K31" s="92">
        <v>0</v>
      </c>
      <c r="L31" s="100"/>
      <c r="M31" s="53"/>
    </row>
    <row r="32" spans="2:13" ht="24.75" customHeight="1">
      <c r="B32" s="101"/>
      <c r="C32" s="290" t="s">
        <v>0</v>
      </c>
      <c r="D32" s="290"/>
      <c r="E32" s="108">
        <v>694235.03</v>
      </c>
      <c r="F32" s="108">
        <v>632497.05000000005</v>
      </c>
      <c r="G32" s="103"/>
      <c r="H32" s="290" t="s">
        <v>131</v>
      </c>
      <c r="I32" s="290"/>
      <c r="J32" s="108">
        <v>0</v>
      </c>
      <c r="K32" s="108">
        <v>0</v>
      </c>
      <c r="L32" s="100"/>
      <c r="M32" s="53"/>
    </row>
    <row r="33" spans="2:260" ht="12" customHeight="1">
      <c r="B33" s="101"/>
      <c r="C33" s="290" t="s">
        <v>132</v>
      </c>
      <c r="D33" s="290"/>
      <c r="E33" s="108">
        <v>-79417870.489999995</v>
      </c>
      <c r="F33" s="108">
        <v>-75153505.609999999</v>
      </c>
      <c r="G33" s="103"/>
      <c r="H33" s="290" t="s">
        <v>133</v>
      </c>
      <c r="I33" s="290"/>
      <c r="J33" s="119">
        <v>0</v>
      </c>
      <c r="K33" s="119">
        <v>0</v>
      </c>
      <c r="L33" s="100"/>
      <c r="M33" s="53"/>
      <c r="IZ33" s="120"/>
    </row>
    <row r="34" spans="2:260" ht="12" customHeight="1">
      <c r="B34" s="101"/>
      <c r="C34" s="290" t="s">
        <v>134</v>
      </c>
      <c r="D34" s="290"/>
      <c r="E34" s="108">
        <v>642547.82999999996</v>
      </c>
      <c r="F34" s="108">
        <v>642547.82999999996</v>
      </c>
      <c r="G34" s="103"/>
      <c r="H34" s="110"/>
      <c r="I34" s="111"/>
      <c r="J34" s="112"/>
      <c r="K34" s="112"/>
      <c r="L34" s="100"/>
      <c r="M34" s="53"/>
    </row>
    <row r="35" spans="2:260" ht="12" customHeight="1">
      <c r="B35" s="101"/>
      <c r="C35" s="290" t="s">
        <v>135</v>
      </c>
      <c r="D35" s="290"/>
      <c r="E35" s="108">
        <v>0</v>
      </c>
      <c r="F35" s="108">
        <v>0</v>
      </c>
      <c r="G35" s="103"/>
      <c r="H35" s="291" t="s">
        <v>136</v>
      </c>
      <c r="I35" s="291"/>
      <c r="J35" s="114">
        <f>SUM(J28:J34)</f>
        <v>0</v>
      </c>
      <c r="K35" s="114">
        <f>SUM(K28:K34)</f>
        <v>0</v>
      </c>
      <c r="L35" s="100"/>
      <c r="M35" s="53"/>
    </row>
    <row r="36" spans="2:260" ht="12" customHeight="1">
      <c r="B36" s="101"/>
      <c r="C36" s="290" t="s">
        <v>137</v>
      </c>
      <c r="D36" s="290"/>
      <c r="E36" s="108">
        <v>0</v>
      </c>
      <c r="F36" s="108">
        <v>0</v>
      </c>
      <c r="G36" s="103"/>
      <c r="H36" s="104"/>
      <c r="I36" s="117"/>
      <c r="J36" s="116"/>
      <c r="K36" s="116"/>
      <c r="L36" s="100"/>
      <c r="M36" s="53"/>
    </row>
    <row r="37" spans="2:260" ht="12" customHeight="1">
      <c r="B37" s="101"/>
      <c r="C37" s="110"/>
      <c r="D37" s="111"/>
      <c r="E37" s="112"/>
      <c r="F37" s="112"/>
      <c r="G37" s="103"/>
      <c r="H37" s="291" t="s">
        <v>138</v>
      </c>
      <c r="I37" s="291"/>
      <c r="J37" s="114">
        <f>J24+J35</f>
        <v>204996610.25</v>
      </c>
      <c r="K37" s="114">
        <f>K24+K35</f>
        <v>205782799.34999999</v>
      </c>
      <c r="L37" s="100"/>
      <c r="M37" s="53"/>
      <c r="IZ37" s="121"/>
    </row>
    <row r="38" spans="2:260" ht="12" customHeight="1">
      <c r="B38" s="113"/>
      <c r="C38" s="291" t="s">
        <v>139</v>
      </c>
      <c r="D38" s="291"/>
      <c r="E38" s="114">
        <f>SUM(E28:E37)</f>
        <v>239257748.75999996</v>
      </c>
      <c r="F38" s="114">
        <f>SUM(F28:F37)</f>
        <v>234432882.52000001</v>
      </c>
      <c r="G38" s="115"/>
      <c r="H38" s="104"/>
      <c r="I38" s="122"/>
      <c r="J38" s="116"/>
      <c r="K38" s="116"/>
      <c r="L38" s="100"/>
      <c r="M38" s="53"/>
      <c r="IZ38" s="121"/>
    </row>
    <row r="39" spans="2:260" ht="12" customHeight="1">
      <c r="B39" s="101"/>
      <c r="C39" s="110"/>
      <c r="D39" s="104"/>
      <c r="E39" s="112"/>
      <c r="F39" s="112"/>
      <c r="G39" s="103"/>
      <c r="H39" s="293" t="s">
        <v>140</v>
      </c>
      <c r="I39" s="293"/>
      <c r="J39" s="112"/>
      <c r="K39" s="112"/>
      <c r="L39" s="100"/>
      <c r="M39" s="53"/>
    </row>
    <row r="40" spans="2:260" ht="12" customHeight="1">
      <c r="B40" s="101"/>
      <c r="C40" s="291" t="s">
        <v>141</v>
      </c>
      <c r="D40" s="291"/>
      <c r="E40" s="76">
        <f>E23+E38</f>
        <v>417106822.75999999</v>
      </c>
      <c r="F40" s="76">
        <f>F23+F38</f>
        <v>394518610.31</v>
      </c>
      <c r="G40" s="103"/>
      <c r="H40" s="104"/>
      <c r="I40" s="122"/>
      <c r="J40" s="112"/>
      <c r="K40" s="112"/>
      <c r="L40" s="100"/>
      <c r="M40" s="53"/>
      <c r="IY40" s="121"/>
    </row>
    <row r="41" spans="2:260" ht="12" customHeight="1">
      <c r="B41" s="101"/>
      <c r="C41" s="110"/>
      <c r="D41" s="110"/>
      <c r="E41" s="112"/>
      <c r="F41" s="112"/>
      <c r="G41" s="103"/>
      <c r="H41" s="291" t="s">
        <v>142</v>
      </c>
      <c r="I41" s="291"/>
      <c r="J41" s="114">
        <f>SUM(J43:J45)</f>
        <v>0</v>
      </c>
      <c r="K41" s="114">
        <f>SUM(K43:K45)</f>
        <v>0</v>
      </c>
      <c r="L41" s="100"/>
      <c r="M41" s="53"/>
      <c r="IZ41" s="123"/>
    </row>
    <row r="42" spans="2:260">
      <c r="B42" s="101"/>
      <c r="C42" s="110"/>
      <c r="D42" s="110"/>
      <c r="E42" s="112"/>
      <c r="F42" s="112"/>
      <c r="G42" s="103"/>
      <c r="H42" s="110"/>
      <c r="I42" s="36"/>
      <c r="J42" s="112"/>
      <c r="K42" s="112"/>
      <c r="L42" s="100"/>
      <c r="M42" s="53"/>
    </row>
    <row r="43" spans="2:260">
      <c r="B43" s="101"/>
      <c r="C43" s="110"/>
      <c r="D43" s="110"/>
      <c r="E43" s="112"/>
      <c r="F43" s="112"/>
      <c r="G43" s="103"/>
      <c r="H43" s="290" t="s">
        <v>1</v>
      </c>
      <c r="I43" s="290"/>
      <c r="J43" s="119">
        <v>0</v>
      </c>
      <c r="K43" s="119">
        <v>0</v>
      </c>
      <c r="L43" s="100"/>
      <c r="M43" s="53"/>
      <c r="IZ43" s="123"/>
    </row>
    <row r="44" spans="2:260" ht="12" customHeight="1">
      <c r="B44" s="101"/>
      <c r="C44" s="110"/>
      <c r="D44" s="31"/>
      <c r="E44" s="31"/>
      <c r="F44" s="112"/>
      <c r="G44" s="103"/>
      <c r="H44" s="290" t="s">
        <v>143</v>
      </c>
      <c r="I44" s="290"/>
      <c r="J44" s="119">
        <v>0</v>
      </c>
      <c r="K44" s="119">
        <v>0</v>
      </c>
      <c r="L44" s="100"/>
      <c r="M44" s="53"/>
    </row>
    <row r="45" spans="2:260" ht="12" customHeight="1">
      <c r="B45" s="101"/>
      <c r="C45" s="110"/>
      <c r="D45" s="31"/>
      <c r="E45" s="31"/>
      <c r="F45" s="112"/>
      <c r="G45" s="103"/>
      <c r="H45" s="290" t="s">
        <v>144</v>
      </c>
      <c r="I45" s="290"/>
      <c r="J45" s="119">
        <v>0</v>
      </c>
      <c r="K45" s="119">
        <v>0</v>
      </c>
      <c r="L45" s="100"/>
      <c r="M45" s="53"/>
      <c r="IZ45" s="123"/>
    </row>
    <row r="46" spans="2:260">
      <c r="B46" s="101"/>
      <c r="C46" s="110"/>
      <c r="D46" s="31"/>
      <c r="E46" s="31"/>
      <c r="F46" s="112"/>
      <c r="G46" s="103"/>
      <c r="H46" s="110"/>
      <c r="I46" s="36"/>
      <c r="J46" s="112"/>
      <c r="K46" s="112"/>
      <c r="L46" s="100"/>
      <c r="M46" s="53"/>
      <c r="IZ46" s="121"/>
    </row>
    <row r="47" spans="2:260" ht="12" customHeight="1">
      <c r="B47" s="101"/>
      <c r="C47" s="110"/>
      <c r="D47" s="31"/>
      <c r="E47" s="31"/>
      <c r="F47" s="112"/>
      <c r="G47" s="103"/>
      <c r="H47" s="291" t="s">
        <v>145</v>
      </c>
      <c r="I47" s="291"/>
      <c r="J47" s="114">
        <f>SUM(J49:J53)</f>
        <v>212110212.61000007</v>
      </c>
      <c r="K47" s="114">
        <f>SUM(K49:K53)</f>
        <v>188735810.96000001</v>
      </c>
      <c r="L47" s="100"/>
      <c r="M47" s="53"/>
      <c r="IY47" s="121"/>
      <c r="IZ47" s="123"/>
    </row>
    <row r="48" spans="2:260">
      <c r="B48" s="101"/>
      <c r="C48" s="110"/>
      <c r="D48" s="31"/>
      <c r="E48" s="31"/>
      <c r="F48" s="112"/>
      <c r="G48" s="103"/>
      <c r="H48" s="104"/>
      <c r="I48" s="36"/>
      <c r="J48" s="124"/>
      <c r="K48" s="124"/>
      <c r="L48" s="100"/>
      <c r="M48" s="53"/>
      <c r="IY48" s="121"/>
      <c r="IZ48" s="123"/>
    </row>
    <row r="49" spans="2:260" ht="12" customHeight="1">
      <c r="B49" s="101"/>
      <c r="C49" s="110"/>
      <c r="D49" s="31"/>
      <c r="E49" s="31"/>
      <c r="F49" s="112"/>
      <c r="G49" s="103"/>
      <c r="H49" s="290" t="s">
        <v>146</v>
      </c>
      <c r="I49" s="290"/>
      <c r="J49" s="108">
        <f>+'Estado de actividades'!E75</f>
        <v>13879424.960000068</v>
      </c>
      <c r="K49" s="108">
        <f>+'Estado de actividades'!F75</f>
        <v>29677036.360000014</v>
      </c>
      <c r="L49" s="100"/>
      <c r="M49" s="53"/>
      <c r="IY49" s="121"/>
      <c r="IZ49" s="123"/>
    </row>
    <row r="50" spans="2:260" ht="12" customHeight="1">
      <c r="B50" s="101"/>
      <c r="C50" s="110"/>
      <c r="D50" s="31"/>
      <c r="E50" s="31"/>
      <c r="F50" s="112"/>
      <c r="G50" s="103"/>
      <c r="H50" s="290" t="s">
        <v>147</v>
      </c>
      <c r="I50" s="290"/>
      <c r="J50" s="108">
        <v>198230787.65000001</v>
      </c>
      <c r="K50" s="108">
        <v>159058774.59999999</v>
      </c>
      <c r="L50" s="100"/>
      <c r="M50" s="53"/>
      <c r="IY50" s="121"/>
      <c r="IZ50" s="121"/>
    </row>
    <row r="51" spans="2:260">
      <c r="B51" s="101"/>
      <c r="C51" s="110"/>
      <c r="D51" s="31"/>
      <c r="E51" s="31"/>
      <c r="F51" s="112"/>
      <c r="G51" s="103"/>
      <c r="H51" s="290" t="s">
        <v>148</v>
      </c>
      <c r="I51" s="290"/>
      <c r="J51" s="108">
        <v>0</v>
      </c>
      <c r="K51" s="108">
        <v>0</v>
      </c>
      <c r="L51" s="100"/>
      <c r="M51" s="53"/>
      <c r="IY51" s="121"/>
      <c r="IZ51" s="121"/>
    </row>
    <row r="52" spans="2:260">
      <c r="B52" s="101"/>
      <c r="C52" s="110"/>
      <c r="D52" s="110"/>
      <c r="E52" s="112"/>
      <c r="F52" s="112"/>
      <c r="G52" s="103"/>
      <c r="H52" s="290" t="s">
        <v>149</v>
      </c>
      <c r="I52" s="290"/>
      <c r="J52" s="108">
        <v>0</v>
      </c>
      <c r="K52" s="108">
        <v>0</v>
      </c>
      <c r="L52" s="100"/>
      <c r="M52" s="53"/>
      <c r="IY52" s="123"/>
      <c r="IZ52" s="121"/>
    </row>
    <row r="53" spans="2:260">
      <c r="B53" s="101"/>
      <c r="C53" s="110"/>
      <c r="D53" s="110"/>
      <c r="E53" s="112"/>
      <c r="F53" s="112"/>
      <c r="G53" s="103"/>
      <c r="H53" s="290" t="s">
        <v>150</v>
      </c>
      <c r="I53" s="290"/>
      <c r="J53" s="108">
        <v>0</v>
      </c>
      <c r="K53" s="108">
        <v>0</v>
      </c>
      <c r="L53" s="100"/>
      <c r="M53" s="53"/>
    </row>
    <row r="54" spans="2:260">
      <c r="B54" s="101"/>
      <c r="C54" s="110"/>
      <c r="D54" s="110"/>
      <c r="E54" s="112"/>
      <c r="F54" s="112"/>
      <c r="G54" s="103"/>
      <c r="H54" s="110"/>
      <c r="I54" s="36"/>
      <c r="J54" s="112"/>
      <c r="K54" s="112"/>
      <c r="L54" s="100"/>
      <c r="M54" s="53"/>
    </row>
    <row r="55" spans="2:260" ht="23.25" customHeight="1">
      <c r="B55" s="101"/>
      <c r="C55" s="110"/>
      <c r="D55" s="110"/>
      <c r="E55" s="112"/>
      <c r="F55" s="112"/>
      <c r="G55" s="103"/>
      <c r="H55" s="291" t="s">
        <v>151</v>
      </c>
      <c r="I55" s="291"/>
      <c r="J55" s="76">
        <v>0</v>
      </c>
      <c r="K55" s="76">
        <v>0</v>
      </c>
      <c r="L55" s="100"/>
      <c r="M55" s="53"/>
    </row>
    <row r="56" spans="2:260">
      <c r="B56" s="101"/>
      <c r="C56" s="110"/>
      <c r="D56" s="110"/>
      <c r="E56" s="112"/>
      <c r="F56" s="112"/>
      <c r="G56" s="103"/>
      <c r="H56" s="110"/>
      <c r="I56" s="36"/>
      <c r="J56" s="112"/>
      <c r="K56" s="112"/>
      <c r="L56" s="100"/>
      <c r="M56" s="53"/>
      <c r="IY56" s="120"/>
      <c r="IZ56" s="120"/>
    </row>
    <row r="57" spans="2:260" ht="12" customHeight="1">
      <c r="B57" s="101"/>
      <c r="C57" s="110"/>
      <c r="D57" s="110"/>
      <c r="E57" s="112"/>
      <c r="F57" s="112"/>
      <c r="G57" s="103"/>
      <c r="H57" s="290" t="s">
        <v>152</v>
      </c>
      <c r="I57" s="290"/>
      <c r="J57" s="119">
        <v>0</v>
      </c>
      <c r="K57" s="119">
        <v>0</v>
      </c>
      <c r="L57" s="100"/>
      <c r="M57" s="53"/>
      <c r="IY57" s="120"/>
    </row>
    <row r="58" spans="2:260" ht="12" customHeight="1">
      <c r="B58" s="101"/>
      <c r="C58" s="110"/>
      <c r="D58" s="110"/>
      <c r="E58" s="112"/>
      <c r="F58" s="112"/>
      <c r="G58" s="103"/>
      <c r="H58" s="290" t="s">
        <v>153</v>
      </c>
      <c r="I58" s="290"/>
      <c r="J58" s="119">
        <v>0</v>
      </c>
      <c r="K58" s="119">
        <v>0</v>
      </c>
      <c r="L58" s="100"/>
      <c r="M58" s="53"/>
    </row>
    <row r="59" spans="2:260">
      <c r="B59" s="101"/>
      <c r="C59" s="110"/>
      <c r="D59" s="110"/>
      <c r="E59" s="112"/>
      <c r="F59" s="112"/>
      <c r="G59" s="103"/>
      <c r="H59" s="110"/>
      <c r="I59" s="125"/>
      <c r="J59" s="112"/>
      <c r="K59" s="112"/>
      <c r="L59" s="100"/>
      <c r="M59" s="53"/>
      <c r="IZ59" s="120"/>
    </row>
    <row r="60" spans="2:260" ht="12.75" customHeight="1">
      <c r="B60" s="101"/>
      <c r="C60" s="110"/>
      <c r="D60" s="110"/>
      <c r="E60" s="112"/>
      <c r="F60" s="112"/>
      <c r="G60" s="103"/>
      <c r="H60" s="291" t="s">
        <v>154</v>
      </c>
      <c r="I60" s="291"/>
      <c r="J60" s="114">
        <f>J41+J47+J55</f>
        <v>212110212.61000007</v>
      </c>
      <c r="K60" s="114">
        <f>K41+K47+K55</f>
        <v>188735810.96000001</v>
      </c>
      <c r="L60" s="100"/>
      <c r="M60" s="53"/>
    </row>
    <row r="61" spans="2:260">
      <c r="B61" s="101"/>
      <c r="C61" s="110"/>
      <c r="D61" s="110"/>
      <c r="E61" s="112"/>
      <c r="F61" s="112"/>
      <c r="G61" s="103"/>
      <c r="H61" s="110"/>
      <c r="I61" s="36"/>
      <c r="J61" s="112"/>
      <c r="K61" s="112"/>
      <c r="L61" s="100"/>
      <c r="M61" s="53"/>
      <c r="IY61" s="121"/>
    </row>
    <row r="62" spans="2:260" ht="27.75" customHeight="1">
      <c r="B62" s="101"/>
      <c r="C62" s="110"/>
      <c r="D62" s="110"/>
      <c r="E62" s="112"/>
      <c r="F62" s="112"/>
      <c r="G62" s="103"/>
      <c r="H62" s="291" t="s">
        <v>155</v>
      </c>
      <c r="I62" s="291"/>
      <c r="J62" s="76">
        <f>J60+J37</f>
        <v>417106822.86000007</v>
      </c>
      <c r="K62" s="76">
        <f>K60+K37</f>
        <v>394518610.31</v>
      </c>
      <c r="L62" s="100"/>
      <c r="M62" s="53"/>
      <c r="IY62" s="121"/>
      <c r="IZ62" s="121"/>
    </row>
    <row r="63" spans="2:260">
      <c r="B63" s="126"/>
      <c r="C63" s="127"/>
      <c r="D63" s="127"/>
      <c r="E63" s="127"/>
      <c r="F63" s="127"/>
      <c r="G63" s="128"/>
      <c r="H63" s="127"/>
      <c r="I63" s="127"/>
      <c r="J63" s="127"/>
      <c r="K63" s="127"/>
      <c r="L63" s="129"/>
      <c r="M63" s="53"/>
      <c r="IY63" s="121"/>
      <c r="IZ63" s="130"/>
    </row>
    <row r="64" spans="2:260">
      <c r="B64" s="292" t="s">
        <v>156</v>
      </c>
      <c r="C64" s="292"/>
      <c r="D64" s="292"/>
      <c r="E64" s="292"/>
      <c r="F64" s="292"/>
      <c r="G64" s="292"/>
      <c r="H64" s="292"/>
      <c r="I64" s="292"/>
      <c r="J64" s="292"/>
      <c r="K64" s="131"/>
      <c r="L64" s="53"/>
      <c r="M64" s="53"/>
    </row>
    <row r="65" spans="2:260">
      <c r="B65" s="53"/>
      <c r="L65" s="53"/>
      <c r="M65" s="53"/>
      <c r="IY65" s="121"/>
      <c r="IZ65" s="121"/>
    </row>
    <row r="66" spans="2:260">
      <c r="B66" s="53"/>
      <c r="C66" s="36"/>
      <c r="D66" s="36"/>
      <c r="E66" s="131"/>
      <c r="F66" s="131"/>
      <c r="G66" s="53"/>
      <c r="H66" s="36"/>
      <c r="I66" s="110"/>
      <c r="J66" s="131"/>
      <c r="K66" s="131"/>
      <c r="L66" s="53"/>
      <c r="M66" s="53"/>
    </row>
    <row r="67" spans="2:260">
      <c r="B67" s="53"/>
      <c r="C67" s="36"/>
      <c r="D67" s="36"/>
      <c r="E67" s="131"/>
      <c r="F67" s="131"/>
      <c r="G67" s="53"/>
      <c r="H67" s="36"/>
      <c r="I67" s="110"/>
      <c r="J67" s="131"/>
      <c r="K67" s="131"/>
      <c r="L67" s="53"/>
      <c r="M67" s="53"/>
    </row>
    <row r="68" spans="2:260" ht="13.5" customHeight="1">
      <c r="B68" s="53"/>
      <c r="C68" s="94"/>
    </row>
    <row r="69" spans="2:260" ht="15.75" customHeight="1">
      <c r="B69" s="53"/>
      <c r="C69" s="54"/>
    </row>
    <row r="70" spans="2:260" s="53" customFormat="1"/>
    <row r="71" spans="2:260"/>
    <row r="72" spans="2:260"/>
    <row r="73" spans="2:260"/>
    <row r="74" spans="2:260"/>
    <row r="75" spans="2:260"/>
    <row r="76" spans="2:260"/>
    <row r="77" spans="2:260"/>
    <row r="78" spans="2:260"/>
  </sheetData>
  <mergeCells count="69">
    <mergeCell ref="B8:B9"/>
    <mergeCell ref="C8:D9"/>
    <mergeCell ref="G8:G9"/>
    <mergeCell ref="H8:I9"/>
    <mergeCell ref="D3:J3"/>
    <mergeCell ref="D4:J4"/>
    <mergeCell ref="D5:J5"/>
    <mergeCell ref="D6:J6"/>
    <mergeCell ref="D7:J7"/>
    <mergeCell ref="C11:D11"/>
    <mergeCell ref="H11:I11"/>
    <mergeCell ref="C13:D13"/>
    <mergeCell ref="H13:I13"/>
    <mergeCell ref="C15:D15"/>
    <mergeCell ref="H15:I15"/>
    <mergeCell ref="C16:D16"/>
    <mergeCell ref="H16:I16"/>
    <mergeCell ref="C17:D17"/>
    <mergeCell ref="H17:I17"/>
    <mergeCell ref="C18:D18"/>
    <mergeCell ref="H18:I18"/>
    <mergeCell ref="H22:I22"/>
    <mergeCell ref="C23:D23"/>
    <mergeCell ref="H24:I24"/>
    <mergeCell ref="C26:D26"/>
    <mergeCell ref="H26:I26"/>
    <mergeCell ref="C19:D19"/>
    <mergeCell ref="H19:I19"/>
    <mergeCell ref="C20:D20"/>
    <mergeCell ref="H20:I20"/>
    <mergeCell ref="C21:D21"/>
    <mergeCell ref="H21:I21"/>
    <mergeCell ref="H30:I30"/>
    <mergeCell ref="C31:D31"/>
    <mergeCell ref="H31:I31"/>
    <mergeCell ref="C28:D28"/>
    <mergeCell ref="H28:I28"/>
    <mergeCell ref="H60:I60"/>
    <mergeCell ref="H62:I62"/>
    <mergeCell ref="B64:J64"/>
    <mergeCell ref="H41:I41"/>
    <mergeCell ref="C32:D32"/>
    <mergeCell ref="H32:I32"/>
    <mergeCell ref="C33:D33"/>
    <mergeCell ref="H33:I33"/>
    <mergeCell ref="C34:D34"/>
    <mergeCell ref="C35:D35"/>
    <mergeCell ref="H35:I35"/>
    <mergeCell ref="C36:D36"/>
    <mergeCell ref="H37:I37"/>
    <mergeCell ref="C38:D38"/>
    <mergeCell ref="H39:I39"/>
    <mergeCell ref="C40:D40"/>
    <mergeCell ref="B2:L2"/>
    <mergeCell ref="H58:I58"/>
    <mergeCell ref="H43:I43"/>
    <mergeCell ref="H44:I44"/>
    <mergeCell ref="H45:I45"/>
    <mergeCell ref="H47:I47"/>
    <mergeCell ref="H49:I49"/>
    <mergeCell ref="H50:I50"/>
    <mergeCell ref="H51:I51"/>
    <mergeCell ref="H52:I52"/>
    <mergeCell ref="H53:I53"/>
    <mergeCell ref="H55:I55"/>
    <mergeCell ref="H57:I57"/>
    <mergeCell ref="C29:D29"/>
    <mergeCell ref="H29:I29"/>
    <mergeCell ref="C30:D30"/>
  </mergeCells>
  <pageMargins left="0.70866141732283472" right="0.70866141732283472" top="0.35433070866141736" bottom="0.35433070866141736" header="0.31496062992125984" footer="0.31496062992125984"/>
  <pageSetup scale="6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VU127"/>
  <sheetViews>
    <sheetView showGridLines="0" zoomScaleNormal="100" workbookViewId="0">
      <selection activeCell="C40" sqref="C40:D40"/>
    </sheetView>
  </sheetViews>
  <sheetFormatPr baseColWidth="10" defaultColWidth="0" defaultRowHeight="15" customHeight="1" zeroHeight="1"/>
  <cols>
    <col min="1" max="1" width="2" customWidth="1"/>
    <col min="2" max="2" width="2.42578125" customWidth="1"/>
    <col min="3" max="3" width="41.7109375" customWidth="1"/>
    <col min="4" max="4" width="27.7109375" customWidth="1"/>
    <col min="5" max="5" width="18" customWidth="1"/>
    <col min="6" max="6" width="19" customWidth="1"/>
    <col min="7" max="7" width="2.5703125" customWidth="1"/>
    <col min="8" max="8" width="6.42578125" customWidth="1"/>
    <col min="9" max="251" width="11.42578125" hidden="1"/>
    <col min="252" max="252" width="2" customWidth="1"/>
    <col min="253" max="253" width="2.42578125" customWidth="1"/>
    <col min="254" max="254" width="21" customWidth="1"/>
    <col min="255" max="255" width="4.85546875" customWidth="1"/>
    <col min="256" max="256" width="11.42578125" customWidth="1"/>
    <col min="257" max="257" width="64.140625" customWidth="1"/>
    <col min="258" max="259" width="21" customWidth="1"/>
    <col min="260" max="260" width="3.7109375" customWidth="1"/>
    <col min="261" max="261" width="4.42578125" customWidth="1"/>
    <col min="262" max="504" width="11.42578125" hidden="1"/>
    <col min="505" max="505" width="2" customWidth="1"/>
    <col min="506" max="506" width="2.42578125" customWidth="1"/>
    <col min="507" max="507" width="22" customWidth="1"/>
    <col min="508" max="508" width="68.85546875" customWidth="1"/>
    <col min="509" max="510" width="21" customWidth="1"/>
    <col min="511" max="511" width="4.85546875" customWidth="1"/>
    <col min="512" max="512" width="11.42578125" customWidth="1"/>
    <col min="513" max="513" width="64.140625" customWidth="1"/>
    <col min="514" max="515" width="21" customWidth="1"/>
    <col min="516" max="516" width="3.7109375" customWidth="1"/>
    <col min="517" max="517" width="4.42578125" customWidth="1"/>
    <col min="518" max="760" width="11.42578125" hidden="1"/>
    <col min="761" max="761" width="2" customWidth="1"/>
    <col min="762" max="762" width="2.42578125" customWidth="1"/>
    <col min="763" max="763" width="22" customWidth="1"/>
    <col min="764" max="764" width="68.85546875" customWidth="1"/>
    <col min="765" max="766" width="21" customWidth="1"/>
    <col min="767" max="767" width="4.85546875" customWidth="1"/>
    <col min="768" max="768" width="11.42578125" customWidth="1"/>
    <col min="769" max="769" width="64.140625" customWidth="1"/>
    <col min="770" max="771" width="21" customWidth="1"/>
    <col min="772" max="772" width="3.7109375" customWidth="1"/>
    <col min="773" max="773" width="4.42578125" customWidth="1"/>
    <col min="774" max="1016" width="11.42578125" hidden="1"/>
    <col min="1017" max="1017" width="2" customWidth="1"/>
    <col min="1018" max="1018" width="2.42578125" customWidth="1"/>
    <col min="1019" max="1019" width="22" customWidth="1"/>
    <col min="1020" max="1020" width="68.85546875" customWidth="1"/>
    <col min="1021" max="1022" width="21" customWidth="1"/>
    <col min="1023" max="1023" width="4.85546875" customWidth="1"/>
    <col min="1024" max="1024" width="11.42578125" customWidth="1"/>
    <col min="1025" max="1025" width="64.140625" customWidth="1"/>
    <col min="1026" max="1027" width="21" customWidth="1"/>
    <col min="1028" max="1028" width="3.7109375" customWidth="1"/>
    <col min="1029" max="1029" width="4.42578125" customWidth="1"/>
    <col min="1030" max="1272" width="11.42578125" hidden="1"/>
    <col min="1273" max="1273" width="2" customWidth="1"/>
    <col min="1274" max="1274" width="2.42578125" customWidth="1"/>
    <col min="1275" max="1275" width="22" customWidth="1"/>
    <col min="1276" max="1276" width="68.85546875" customWidth="1"/>
    <col min="1277" max="1278" width="21" customWidth="1"/>
    <col min="1279" max="1279" width="4.85546875" customWidth="1"/>
    <col min="1280" max="1280" width="11.42578125" customWidth="1"/>
    <col min="1281" max="1281" width="64.140625" customWidth="1"/>
    <col min="1282" max="1283" width="21" customWidth="1"/>
    <col min="1284" max="1284" width="3.7109375" customWidth="1"/>
    <col min="1285" max="1285" width="4.42578125" customWidth="1"/>
    <col min="1286" max="1528" width="11.42578125" hidden="1"/>
    <col min="1529" max="1529" width="2" customWidth="1"/>
    <col min="1530" max="1530" width="2.42578125" customWidth="1"/>
    <col min="1531" max="1531" width="22" customWidth="1"/>
    <col min="1532" max="1532" width="68.85546875" customWidth="1"/>
    <col min="1533" max="1534" width="21" customWidth="1"/>
    <col min="1535" max="1535" width="4.85546875" customWidth="1"/>
    <col min="1536" max="1536" width="11.42578125" customWidth="1"/>
    <col min="1537" max="1537" width="64.140625" customWidth="1"/>
    <col min="1538" max="1539" width="21" customWidth="1"/>
    <col min="1540" max="1540" width="3.7109375" customWidth="1"/>
    <col min="1541" max="1541" width="4.42578125" customWidth="1"/>
    <col min="1542" max="1784" width="11.42578125" hidden="1"/>
    <col min="1785" max="1785" width="2" customWidth="1"/>
    <col min="1786" max="1786" width="2.42578125" customWidth="1"/>
    <col min="1787" max="1787" width="22" customWidth="1"/>
    <col min="1788" max="1788" width="68.85546875" customWidth="1"/>
    <col min="1789" max="1790" width="21" customWidth="1"/>
    <col min="1791" max="1791" width="4.85546875" customWidth="1"/>
    <col min="1792" max="1792" width="11.42578125" customWidth="1"/>
    <col min="1793" max="1793" width="64.140625" customWidth="1"/>
    <col min="1794" max="1795" width="21" customWidth="1"/>
    <col min="1796" max="1796" width="3.7109375" customWidth="1"/>
    <col min="1797" max="1797" width="4.42578125" customWidth="1"/>
    <col min="1798" max="2040" width="11.42578125" hidden="1"/>
    <col min="2041" max="2041" width="2" customWidth="1"/>
    <col min="2042" max="2042" width="2.42578125" customWidth="1"/>
    <col min="2043" max="2043" width="22" customWidth="1"/>
    <col min="2044" max="2044" width="68.85546875" customWidth="1"/>
    <col min="2045" max="2046" width="21" customWidth="1"/>
    <col min="2047" max="2047" width="4.85546875" customWidth="1"/>
    <col min="2048" max="2048" width="11.42578125" customWidth="1"/>
    <col min="2049" max="2049" width="64.140625" customWidth="1"/>
    <col min="2050" max="2051" width="21" customWidth="1"/>
    <col min="2052" max="2052" width="3.7109375" customWidth="1"/>
    <col min="2053" max="2053" width="4.42578125" customWidth="1"/>
    <col min="2054" max="2296" width="11.42578125" hidden="1"/>
    <col min="2297" max="2297" width="2" customWidth="1"/>
    <col min="2298" max="2298" width="2.42578125" customWidth="1"/>
    <col min="2299" max="2299" width="22" customWidth="1"/>
    <col min="2300" max="2300" width="68.85546875" customWidth="1"/>
    <col min="2301" max="2302" width="21" customWidth="1"/>
    <col min="2303" max="2303" width="4.85546875" customWidth="1"/>
    <col min="2304" max="2304" width="11.42578125" customWidth="1"/>
    <col min="2305" max="2305" width="64.140625" customWidth="1"/>
    <col min="2306" max="2307" width="21" customWidth="1"/>
    <col min="2308" max="2308" width="3.7109375" customWidth="1"/>
    <col min="2309" max="2309" width="4.42578125" customWidth="1"/>
    <col min="2310" max="2552" width="11.42578125" hidden="1"/>
    <col min="2553" max="2553" width="2" customWidth="1"/>
    <col min="2554" max="2554" width="2.42578125" customWidth="1"/>
    <col min="2555" max="2555" width="22" customWidth="1"/>
    <col min="2556" max="2556" width="68.85546875" customWidth="1"/>
    <col min="2557" max="2558" width="21" customWidth="1"/>
    <col min="2559" max="2559" width="4.85546875" customWidth="1"/>
    <col min="2560" max="2560" width="11.42578125" customWidth="1"/>
    <col min="2561" max="2561" width="64.140625" customWidth="1"/>
    <col min="2562" max="2563" width="21" customWidth="1"/>
    <col min="2564" max="2564" width="3.7109375" customWidth="1"/>
    <col min="2565" max="2565" width="4.42578125" customWidth="1"/>
    <col min="2566" max="2808" width="11.42578125" hidden="1"/>
    <col min="2809" max="2809" width="2" customWidth="1"/>
    <col min="2810" max="2810" width="2.42578125" customWidth="1"/>
    <col min="2811" max="2811" width="22" customWidth="1"/>
    <col min="2812" max="2812" width="68.85546875" customWidth="1"/>
    <col min="2813" max="2814" width="21" customWidth="1"/>
    <col min="2815" max="2815" width="4.85546875" customWidth="1"/>
    <col min="2816" max="2816" width="11.42578125" customWidth="1"/>
    <col min="2817" max="2817" width="64.140625" customWidth="1"/>
    <col min="2818" max="2819" width="21" customWidth="1"/>
    <col min="2820" max="2820" width="3.7109375" customWidth="1"/>
    <col min="2821" max="2821" width="4.42578125" customWidth="1"/>
    <col min="2822" max="3064" width="11.42578125" hidden="1"/>
    <col min="3065" max="3065" width="2" customWidth="1"/>
    <col min="3066" max="3066" width="2.42578125" customWidth="1"/>
    <col min="3067" max="3067" width="22" customWidth="1"/>
    <col min="3068" max="3068" width="68.85546875" customWidth="1"/>
    <col min="3069" max="3070" width="21" customWidth="1"/>
    <col min="3071" max="3071" width="4.85546875" customWidth="1"/>
    <col min="3072" max="3072" width="11.42578125" customWidth="1"/>
    <col min="3073" max="3073" width="64.140625" customWidth="1"/>
    <col min="3074" max="3075" width="21" customWidth="1"/>
    <col min="3076" max="3076" width="3.7109375" customWidth="1"/>
    <col min="3077" max="3077" width="4.42578125" customWidth="1"/>
    <col min="3078" max="3320" width="11.42578125" hidden="1"/>
    <col min="3321" max="3321" width="2" customWidth="1"/>
    <col min="3322" max="3322" width="2.42578125" customWidth="1"/>
    <col min="3323" max="3323" width="22" customWidth="1"/>
    <col min="3324" max="3324" width="68.85546875" customWidth="1"/>
    <col min="3325" max="3326" width="21" customWidth="1"/>
    <col min="3327" max="3327" width="4.85546875" customWidth="1"/>
    <col min="3328" max="3328" width="11.42578125" customWidth="1"/>
    <col min="3329" max="3329" width="64.140625" customWidth="1"/>
    <col min="3330" max="3331" width="21" customWidth="1"/>
    <col min="3332" max="3332" width="3.7109375" customWidth="1"/>
    <col min="3333" max="3333" width="4.42578125" customWidth="1"/>
    <col min="3334" max="3576" width="11.42578125" hidden="1"/>
    <col min="3577" max="3577" width="2" customWidth="1"/>
    <col min="3578" max="3578" width="2.42578125" customWidth="1"/>
    <col min="3579" max="3579" width="22" customWidth="1"/>
    <col min="3580" max="3580" width="68.85546875" customWidth="1"/>
    <col min="3581" max="3582" width="21" customWidth="1"/>
    <col min="3583" max="3583" width="4.85546875" customWidth="1"/>
    <col min="3584" max="3584" width="11.42578125" customWidth="1"/>
    <col min="3585" max="3585" width="64.140625" customWidth="1"/>
    <col min="3586" max="3587" width="21" customWidth="1"/>
    <col min="3588" max="3588" width="3.7109375" customWidth="1"/>
    <col min="3589" max="3589" width="4.42578125" customWidth="1"/>
    <col min="3590" max="3832" width="11.42578125" hidden="1"/>
    <col min="3833" max="3833" width="2" customWidth="1"/>
    <col min="3834" max="3834" width="2.42578125" customWidth="1"/>
    <col min="3835" max="3835" width="22" customWidth="1"/>
    <col min="3836" max="3836" width="68.85546875" customWidth="1"/>
    <col min="3837" max="3838" width="21" customWidth="1"/>
    <col min="3839" max="3839" width="4.85546875" customWidth="1"/>
    <col min="3840" max="3840" width="11.42578125" customWidth="1"/>
    <col min="3841" max="3841" width="64.140625" customWidth="1"/>
    <col min="3842" max="3843" width="21" customWidth="1"/>
    <col min="3844" max="3844" width="3.7109375" customWidth="1"/>
    <col min="3845" max="3845" width="4.42578125" customWidth="1"/>
    <col min="3846" max="4088" width="11.42578125" hidden="1"/>
    <col min="4089" max="4089" width="2" customWidth="1"/>
    <col min="4090" max="4090" width="2.42578125" customWidth="1"/>
    <col min="4091" max="4091" width="22" customWidth="1"/>
    <col min="4092" max="4092" width="68.85546875" customWidth="1"/>
    <col min="4093" max="4094" width="21" customWidth="1"/>
    <col min="4095" max="4095" width="4.85546875" customWidth="1"/>
    <col min="4096" max="4096" width="11.42578125" customWidth="1"/>
    <col min="4097" max="4097" width="64.140625" customWidth="1"/>
    <col min="4098" max="4099" width="21" customWidth="1"/>
    <col min="4100" max="4100" width="3.7109375" customWidth="1"/>
    <col min="4101" max="4101" width="4.42578125" customWidth="1"/>
    <col min="4102" max="4344" width="11.42578125" hidden="1"/>
    <col min="4345" max="4345" width="2" customWidth="1"/>
    <col min="4346" max="4346" width="2.42578125" customWidth="1"/>
    <col min="4347" max="4347" width="22" customWidth="1"/>
    <col min="4348" max="4348" width="68.85546875" customWidth="1"/>
    <col min="4349" max="4350" width="21" customWidth="1"/>
    <col min="4351" max="4351" width="4.85546875" customWidth="1"/>
    <col min="4352" max="4352" width="11.42578125" customWidth="1"/>
    <col min="4353" max="4353" width="64.140625" customWidth="1"/>
    <col min="4354" max="4355" width="21" customWidth="1"/>
    <col min="4356" max="4356" width="3.7109375" customWidth="1"/>
    <col min="4357" max="4357" width="4.42578125" customWidth="1"/>
    <col min="4358" max="4600" width="11.42578125" hidden="1"/>
    <col min="4601" max="4601" width="2" customWidth="1"/>
    <col min="4602" max="4602" width="2.42578125" customWidth="1"/>
    <col min="4603" max="4603" width="22" customWidth="1"/>
    <col min="4604" max="4604" width="68.85546875" customWidth="1"/>
    <col min="4605" max="4606" width="21" customWidth="1"/>
    <col min="4607" max="4607" width="4.85546875" customWidth="1"/>
    <col min="4608" max="4608" width="11.42578125" customWidth="1"/>
    <col min="4609" max="4609" width="64.140625" customWidth="1"/>
    <col min="4610" max="4611" width="21" customWidth="1"/>
    <col min="4612" max="4612" width="3.7109375" customWidth="1"/>
    <col min="4613" max="4613" width="4.42578125" customWidth="1"/>
    <col min="4614" max="4856" width="11.42578125" hidden="1"/>
    <col min="4857" max="4857" width="2" customWidth="1"/>
    <col min="4858" max="4858" width="2.42578125" customWidth="1"/>
    <col min="4859" max="4859" width="22" customWidth="1"/>
    <col min="4860" max="4860" width="68.85546875" customWidth="1"/>
    <col min="4861" max="4862" width="21" customWidth="1"/>
    <col min="4863" max="4863" width="4.85546875" customWidth="1"/>
    <col min="4864" max="4864" width="11.42578125" customWidth="1"/>
    <col min="4865" max="4865" width="64.140625" customWidth="1"/>
    <col min="4866" max="4867" width="21" customWidth="1"/>
    <col min="4868" max="4868" width="3.7109375" customWidth="1"/>
    <col min="4869" max="4869" width="4.42578125" customWidth="1"/>
    <col min="4870" max="5112" width="11.42578125" hidden="1"/>
    <col min="5113" max="5113" width="2" customWidth="1"/>
    <col min="5114" max="5114" width="2.42578125" customWidth="1"/>
    <col min="5115" max="5115" width="22" customWidth="1"/>
    <col min="5116" max="5116" width="68.85546875" customWidth="1"/>
    <col min="5117" max="5118" width="21" customWidth="1"/>
    <col min="5119" max="5119" width="4.85546875" customWidth="1"/>
    <col min="5120" max="5120" width="11.42578125" customWidth="1"/>
    <col min="5121" max="5121" width="64.140625" customWidth="1"/>
    <col min="5122" max="5123" width="21" customWidth="1"/>
    <col min="5124" max="5124" width="3.7109375" customWidth="1"/>
    <col min="5125" max="5125" width="4.42578125" customWidth="1"/>
    <col min="5126" max="5368" width="11.42578125" hidden="1"/>
    <col min="5369" max="5369" width="2" customWidth="1"/>
    <col min="5370" max="5370" width="2.42578125" customWidth="1"/>
    <col min="5371" max="5371" width="22" customWidth="1"/>
    <col min="5372" max="5372" width="68.85546875" customWidth="1"/>
    <col min="5373" max="5374" width="21" customWidth="1"/>
    <col min="5375" max="5375" width="4.85546875" customWidth="1"/>
    <col min="5376" max="5376" width="11.42578125" customWidth="1"/>
    <col min="5377" max="5377" width="64.140625" customWidth="1"/>
    <col min="5378" max="5379" width="21" customWidth="1"/>
    <col min="5380" max="5380" width="3.7109375" customWidth="1"/>
    <col min="5381" max="5381" width="4.42578125" customWidth="1"/>
    <col min="5382" max="5624" width="11.42578125" hidden="1"/>
    <col min="5625" max="5625" width="2" customWidth="1"/>
    <col min="5626" max="5626" width="2.42578125" customWidth="1"/>
    <col min="5627" max="5627" width="22" customWidth="1"/>
    <col min="5628" max="5628" width="68.85546875" customWidth="1"/>
    <col min="5629" max="5630" width="21" customWidth="1"/>
    <col min="5631" max="5631" width="4.85546875" customWidth="1"/>
    <col min="5632" max="5632" width="11.42578125" customWidth="1"/>
    <col min="5633" max="5633" width="64.140625" customWidth="1"/>
    <col min="5634" max="5635" width="21" customWidth="1"/>
    <col min="5636" max="5636" width="3.7109375" customWidth="1"/>
    <col min="5637" max="5637" width="4.42578125" customWidth="1"/>
    <col min="5638" max="5880" width="11.42578125" hidden="1"/>
    <col min="5881" max="5881" width="2" customWidth="1"/>
    <col min="5882" max="5882" width="2.42578125" customWidth="1"/>
    <col min="5883" max="5883" width="22" customWidth="1"/>
    <col min="5884" max="5884" width="68.85546875" customWidth="1"/>
    <col min="5885" max="5886" width="21" customWidth="1"/>
    <col min="5887" max="5887" width="4.85546875" customWidth="1"/>
    <col min="5888" max="5888" width="11.42578125" customWidth="1"/>
    <col min="5889" max="5889" width="64.140625" customWidth="1"/>
    <col min="5890" max="5891" width="21" customWidth="1"/>
    <col min="5892" max="5892" width="3.7109375" customWidth="1"/>
    <col min="5893" max="5893" width="4.42578125" customWidth="1"/>
    <col min="5894" max="6136" width="11.42578125" hidden="1"/>
    <col min="6137" max="6137" width="2" customWidth="1"/>
    <col min="6138" max="6138" width="2.42578125" customWidth="1"/>
    <col min="6139" max="6139" width="22" customWidth="1"/>
    <col min="6140" max="6140" width="68.85546875" customWidth="1"/>
    <col min="6141" max="6142" width="21" customWidth="1"/>
    <col min="6143" max="6143" width="4.85546875" customWidth="1"/>
    <col min="6144" max="6144" width="11.42578125" customWidth="1"/>
    <col min="6145" max="6145" width="64.140625" customWidth="1"/>
    <col min="6146" max="6147" width="21" customWidth="1"/>
    <col min="6148" max="6148" width="3.7109375" customWidth="1"/>
    <col min="6149" max="6149" width="4.42578125" customWidth="1"/>
    <col min="6150" max="6392" width="11.42578125" hidden="1"/>
    <col min="6393" max="6393" width="2" customWidth="1"/>
    <col min="6394" max="6394" width="2.42578125" customWidth="1"/>
    <col min="6395" max="6395" width="22" customWidth="1"/>
    <col min="6396" max="6396" width="68.85546875" customWidth="1"/>
    <col min="6397" max="6398" width="21" customWidth="1"/>
    <col min="6399" max="6399" width="4.85546875" customWidth="1"/>
    <col min="6400" max="6400" width="11.42578125" customWidth="1"/>
    <col min="6401" max="6401" width="64.140625" customWidth="1"/>
    <col min="6402" max="6403" width="21" customWidth="1"/>
    <col min="6404" max="6404" width="3.7109375" customWidth="1"/>
    <col min="6405" max="6405" width="4.42578125" customWidth="1"/>
    <col min="6406" max="6648" width="11.42578125" hidden="1"/>
    <col min="6649" max="6649" width="2" customWidth="1"/>
    <col min="6650" max="6650" width="2.42578125" customWidth="1"/>
    <col min="6651" max="6651" width="22" customWidth="1"/>
    <col min="6652" max="6652" width="68.85546875" customWidth="1"/>
    <col min="6653" max="6654" width="21" customWidth="1"/>
    <col min="6655" max="6655" width="4.85546875" customWidth="1"/>
    <col min="6656" max="6656" width="11.42578125" customWidth="1"/>
    <col min="6657" max="6657" width="64.140625" customWidth="1"/>
    <col min="6658" max="6659" width="21" customWidth="1"/>
    <col min="6660" max="6660" width="3.7109375" customWidth="1"/>
    <col min="6661" max="6661" width="4.42578125" customWidth="1"/>
    <col min="6662" max="6904" width="11.42578125" hidden="1"/>
    <col min="6905" max="6905" width="2" customWidth="1"/>
    <col min="6906" max="6906" width="2.42578125" customWidth="1"/>
    <col min="6907" max="6907" width="22" customWidth="1"/>
    <col min="6908" max="6908" width="68.85546875" customWidth="1"/>
    <col min="6909" max="6910" width="21" customWidth="1"/>
    <col min="6911" max="6911" width="4.85546875" customWidth="1"/>
    <col min="6912" max="6912" width="11.42578125" customWidth="1"/>
    <col min="6913" max="6913" width="64.140625" customWidth="1"/>
    <col min="6914" max="6915" width="21" customWidth="1"/>
    <col min="6916" max="6916" width="3.7109375" customWidth="1"/>
    <col min="6917" max="6917" width="4.42578125" customWidth="1"/>
    <col min="6918" max="7160" width="11.42578125" hidden="1"/>
    <col min="7161" max="7161" width="2" customWidth="1"/>
    <col min="7162" max="7162" width="2.42578125" customWidth="1"/>
    <col min="7163" max="7163" width="22" customWidth="1"/>
    <col min="7164" max="7164" width="68.85546875" customWidth="1"/>
    <col min="7165" max="7166" width="21" customWidth="1"/>
    <col min="7167" max="7167" width="4.85546875" customWidth="1"/>
    <col min="7168" max="7168" width="11.42578125" customWidth="1"/>
    <col min="7169" max="7169" width="64.140625" customWidth="1"/>
    <col min="7170" max="7171" width="21" customWidth="1"/>
    <col min="7172" max="7172" width="3.7109375" customWidth="1"/>
    <col min="7173" max="7173" width="4.42578125" customWidth="1"/>
    <col min="7174" max="7416" width="11.42578125" hidden="1"/>
    <col min="7417" max="7417" width="2" customWidth="1"/>
    <col min="7418" max="7418" width="2.42578125" customWidth="1"/>
    <col min="7419" max="7419" width="22" customWidth="1"/>
    <col min="7420" max="7420" width="68.85546875" customWidth="1"/>
    <col min="7421" max="7422" width="21" customWidth="1"/>
    <col min="7423" max="7423" width="4.85546875" customWidth="1"/>
    <col min="7424" max="7424" width="11.42578125" customWidth="1"/>
    <col min="7425" max="7425" width="64.140625" customWidth="1"/>
    <col min="7426" max="7427" width="21" customWidth="1"/>
    <col min="7428" max="7428" width="3.7109375" customWidth="1"/>
    <col min="7429" max="7429" width="4.42578125" customWidth="1"/>
    <col min="7430" max="7672" width="11.42578125" hidden="1"/>
    <col min="7673" max="7673" width="2" customWidth="1"/>
    <col min="7674" max="7674" width="2.42578125" customWidth="1"/>
    <col min="7675" max="7675" width="22" customWidth="1"/>
    <col min="7676" max="7676" width="68.85546875" customWidth="1"/>
    <col min="7677" max="7678" width="21" customWidth="1"/>
    <col min="7679" max="7679" width="4.85546875" customWidth="1"/>
    <col min="7680" max="7680" width="11.42578125" customWidth="1"/>
    <col min="7681" max="7681" width="64.140625" customWidth="1"/>
    <col min="7682" max="7683" width="21" customWidth="1"/>
    <col min="7684" max="7684" width="3.7109375" customWidth="1"/>
    <col min="7685" max="7685" width="4.42578125" customWidth="1"/>
    <col min="7686" max="7928" width="11.42578125" hidden="1"/>
    <col min="7929" max="7929" width="2" customWidth="1"/>
    <col min="7930" max="7930" width="2.42578125" customWidth="1"/>
    <col min="7931" max="7931" width="22" customWidth="1"/>
    <col min="7932" max="7932" width="68.85546875" customWidth="1"/>
    <col min="7933" max="7934" width="21" customWidth="1"/>
    <col min="7935" max="7935" width="4.85546875" customWidth="1"/>
    <col min="7936" max="7936" width="11.42578125" customWidth="1"/>
    <col min="7937" max="7937" width="64.140625" customWidth="1"/>
    <col min="7938" max="7939" width="21" customWidth="1"/>
    <col min="7940" max="7940" width="3.7109375" customWidth="1"/>
    <col min="7941" max="7941" width="4.42578125" customWidth="1"/>
    <col min="7942" max="8184" width="11.42578125" hidden="1"/>
    <col min="8185" max="8185" width="2" customWidth="1"/>
    <col min="8186" max="8186" width="2.42578125" customWidth="1"/>
    <col min="8187" max="8187" width="22" customWidth="1"/>
    <col min="8188" max="8188" width="68.85546875" customWidth="1"/>
    <col min="8189" max="8190" width="21" customWidth="1"/>
    <col min="8191" max="8191" width="4.85546875" customWidth="1"/>
    <col min="8192" max="8192" width="11.42578125" customWidth="1"/>
    <col min="8193" max="8193" width="64.140625" customWidth="1"/>
    <col min="8194" max="8195" width="21" customWidth="1"/>
    <col min="8196" max="8196" width="3.7109375" customWidth="1"/>
    <col min="8197" max="8197" width="4.42578125" customWidth="1"/>
    <col min="8198" max="8440" width="11.42578125" hidden="1"/>
    <col min="8441" max="8441" width="2" customWidth="1"/>
    <col min="8442" max="8442" width="2.42578125" customWidth="1"/>
    <col min="8443" max="8443" width="22" customWidth="1"/>
    <col min="8444" max="8444" width="68.85546875" customWidth="1"/>
    <col min="8445" max="8446" width="21" customWidth="1"/>
    <col min="8447" max="8447" width="4.85546875" customWidth="1"/>
    <col min="8448" max="8448" width="11.42578125" customWidth="1"/>
    <col min="8449" max="8449" width="64.140625" customWidth="1"/>
    <col min="8450" max="8451" width="21" customWidth="1"/>
    <col min="8452" max="8452" width="3.7109375" customWidth="1"/>
    <col min="8453" max="8453" width="4.42578125" customWidth="1"/>
    <col min="8454" max="8696" width="11.42578125" hidden="1"/>
    <col min="8697" max="8697" width="2" customWidth="1"/>
    <col min="8698" max="8698" width="2.42578125" customWidth="1"/>
    <col min="8699" max="8699" width="22" customWidth="1"/>
    <col min="8700" max="8700" width="68.85546875" customWidth="1"/>
    <col min="8701" max="8702" width="21" customWidth="1"/>
    <col min="8703" max="8703" width="4.85546875" customWidth="1"/>
    <col min="8704" max="8704" width="11.42578125" customWidth="1"/>
    <col min="8705" max="8705" width="64.140625" customWidth="1"/>
    <col min="8706" max="8707" width="21" customWidth="1"/>
    <col min="8708" max="8708" width="3.7109375" customWidth="1"/>
    <col min="8709" max="8709" width="4.42578125" customWidth="1"/>
    <col min="8710" max="8952" width="11.42578125" hidden="1"/>
    <col min="8953" max="8953" width="2" customWidth="1"/>
    <col min="8954" max="8954" width="2.42578125" customWidth="1"/>
    <col min="8955" max="8955" width="22" customWidth="1"/>
    <col min="8956" max="8956" width="68.85546875" customWidth="1"/>
    <col min="8957" max="8958" width="21" customWidth="1"/>
    <col min="8959" max="8959" width="4.85546875" customWidth="1"/>
    <col min="8960" max="8960" width="11.42578125" customWidth="1"/>
    <col min="8961" max="8961" width="64.140625" customWidth="1"/>
    <col min="8962" max="8963" width="21" customWidth="1"/>
    <col min="8964" max="8964" width="3.7109375" customWidth="1"/>
    <col min="8965" max="8965" width="4.42578125" customWidth="1"/>
    <col min="8966" max="9208" width="11.42578125" hidden="1"/>
    <col min="9209" max="9209" width="2" customWidth="1"/>
    <col min="9210" max="9210" width="2.42578125" customWidth="1"/>
    <col min="9211" max="9211" width="22" customWidth="1"/>
    <col min="9212" max="9212" width="68.85546875" customWidth="1"/>
    <col min="9213" max="9214" width="21" customWidth="1"/>
    <col min="9215" max="9215" width="4.85546875" customWidth="1"/>
    <col min="9216" max="9216" width="11.42578125" customWidth="1"/>
    <col min="9217" max="9217" width="64.140625" customWidth="1"/>
    <col min="9218" max="9219" width="21" customWidth="1"/>
    <col min="9220" max="9220" width="3.7109375" customWidth="1"/>
    <col min="9221" max="9221" width="4.42578125" customWidth="1"/>
    <col min="9222" max="9464" width="11.42578125" hidden="1"/>
    <col min="9465" max="9465" width="2" customWidth="1"/>
    <col min="9466" max="9466" width="2.42578125" customWidth="1"/>
    <col min="9467" max="9467" width="22" customWidth="1"/>
    <col min="9468" max="9468" width="68.85546875" customWidth="1"/>
    <col min="9469" max="9470" width="21" customWidth="1"/>
    <col min="9471" max="9471" width="4.85546875" customWidth="1"/>
    <col min="9472" max="9472" width="11.42578125" customWidth="1"/>
    <col min="9473" max="9473" width="64.140625" customWidth="1"/>
    <col min="9474" max="9475" width="21" customWidth="1"/>
    <col min="9476" max="9476" width="3.7109375" customWidth="1"/>
    <col min="9477" max="9477" width="4.42578125" customWidth="1"/>
    <col min="9478" max="9720" width="11.42578125" hidden="1"/>
    <col min="9721" max="9721" width="2" customWidth="1"/>
    <col min="9722" max="9722" width="2.42578125" customWidth="1"/>
    <col min="9723" max="9723" width="22" customWidth="1"/>
    <col min="9724" max="9724" width="68.85546875" customWidth="1"/>
    <col min="9725" max="9726" width="21" customWidth="1"/>
    <col min="9727" max="9727" width="4.85546875" customWidth="1"/>
    <col min="9728" max="9728" width="11.42578125" customWidth="1"/>
    <col min="9729" max="9729" width="64.140625" customWidth="1"/>
    <col min="9730" max="9731" width="21" customWidth="1"/>
    <col min="9732" max="9732" width="3.7109375" customWidth="1"/>
    <col min="9733" max="9733" width="4.42578125" customWidth="1"/>
    <col min="9734" max="9976" width="11.42578125" hidden="1"/>
    <col min="9977" max="9977" width="2" customWidth="1"/>
    <col min="9978" max="9978" width="2.42578125" customWidth="1"/>
    <col min="9979" max="9979" width="22" customWidth="1"/>
    <col min="9980" max="9980" width="68.85546875" customWidth="1"/>
    <col min="9981" max="9982" width="21" customWidth="1"/>
    <col min="9983" max="9983" width="4.85546875" customWidth="1"/>
    <col min="9984" max="9984" width="11.42578125" customWidth="1"/>
    <col min="9985" max="9985" width="64.140625" customWidth="1"/>
    <col min="9986" max="9987" width="21" customWidth="1"/>
    <col min="9988" max="9988" width="3.7109375" customWidth="1"/>
    <col min="9989" max="9989" width="4.42578125" customWidth="1"/>
    <col min="9990" max="10232" width="11.42578125" hidden="1"/>
    <col min="10233" max="10233" width="2" customWidth="1"/>
    <col min="10234" max="10234" width="2.42578125" customWidth="1"/>
    <col min="10235" max="10235" width="22" customWidth="1"/>
    <col min="10236" max="10236" width="68.85546875" customWidth="1"/>
    <col min="10237" max="10238" width="21" customWidth="1"/>
    <col min="10239" max="10239" width="4.85546875" customWidth="1"/>
    <col min="10240" max="10240" width="11.42578125" customWidth="1"/>
    <col min="10241" max="10241" width="64.140625" customWidth="1"/>
    <col min="10242" max="10243" width="21" customWidth="1"/>
    <col min="10244" max="10244" width="3.7109375" customWidth="1"/>
    <col min="10245" max="10245" width="4.42578125" customWidth="1"/>
    <col min="10246" max="10488" width="11.42578125" hidden="1"/>
    <col min="10489" max="10489" width="2" customWidth="1"/>
    <col min="10490" max="10490" width="2.42578125" customWidth="1"/>
    <col min="10491" max="10491" width="22" customWidth="1"/>
    <col min="10492" max="10492" width="68.85546875" customWidth="1"/>
    <col min="10493" max="10494" width="21" customWidth="1"/>
    <col min="10495" max="10495" width="4.85546875" customWidth="1"/>
    <col min="10496" max="10496" width="11.42578125" customWidth="1"/>
    <col min="10497" max="10497" width="64.140625" customWidth="1"/>
    <col min="10498" max="10499" width="21" customWidth="1"/>
    <col min="10500" max="10500" width="3.7109375" customWidth="1"/>
    <col min="10501" max="10501" width="4.42578125" customWidth="1"/>
    <col min="10502" max="10744" width="11.42578125" hidden="1"/>
    <col min="10745" max="10745" width="2" customWidth="1"/>
    <col min="10746" max="10746" width="2.42578125" customWidth="1"/>
    <col min="10747" max="10747" width="22" customWidth="1"/>
    <col min="10748" max="10748" width="68.85546875" customWidth="1"/>
    <col min="10749" max="10750" width="21" customWidth="1"/>
    <col min="10751" max="10751" width="4.85546875" customWidth="1"/>
    <col min="10752" max="10752" width="11.42578125" customWidth="1"/>
    <col min="10753" max="10753" width="64.140625" customWidth="1"/>
    <col min="10754" max="10755" width="21" customWidth="1"/>
    <col min="10756" max="10756" width="3.7109375" customWidth="1"/>
    <col min="10757" max="10757" width="4.42578125" customWidth="1"/>
    <col min="10758" max="11000" width="11.42578125" hidden="1"/>
    <col min="11001" max="11001" width="2" customWidth="1"/>
    <col min="11002" max="11002" width="2.42578125" customWidth="1"/>
    <col min="11003" max="11003" width="22" customWidth="1"/>
    <col min="11004" max="11004" width="68.85546875" customWidth="1"/>
    <col min="11005" max="11006" width="21" customWidth="1"/>
    <col min="11007" max="11007" width="4.85546875" customWidth="1"/>
    <col min="11008" max="11008" width="11.42578125" customWidth="1"/>
    <col min="11009" max="11009" width="64.140625" customWidth="1"/>
    <col min="11010" max="11011" width="21" customWidth="1"/>
    <col min="11012" max="11012" width="3.7109375" customWidth="1"/>
    <col min="11013" max="11013" width="4.42578125" customWidth="1"/>
    <col min="11014" max="11256" width="11.42578125" hidden="1"/>
    <col min="11257" max="11257" width="2" customWidth="1"/>
    <col min="11258" max="11258" width="2.42578125" customWidth="1"/>
    <col min="11259" max="11259" width="22" customWidth="1"/>
    <col min="11260" max="11260" width="68.85546875" customWidth="1"/>
    <col min="11261" max="11262" width="21" customWidth="1"/>
    <col min="11263" max="11263" width="4.85546875" customWidth="1"/>
    <col min="11264" max="11264" width="11.42578125" customWidth="1"/>
    <col min="11265" max="11265" width="64.140625" customWidth="1"/>
    <col min="11266" max="11267" width="21" customWidth="1"/>
    <col min="11268" max="11268" width="3.7109375" customWidth="1"/>
    <col min="11269" max="11269" width="4.42578125" customWidth="1"/>
    <col min="11270" max="11512" width="11.42578125" hidden="1"/>
    <col min="11513" max="11513" width="2" customWidth="1"/>
    <col min="11514" max="11514" width="2.42578125" customWidth="1"/>
    <col min="11515" max="11515" width="22" customWidth="1"/>
    <col min="11516" max="11516" width="68.85546875" customWidth="1"/>
    <col min="11517" max="11518" width="21" customWidth="1"/>
    <col min="11519" max="11519" width="4.85546875" customWidth="1"/>
    <col min="11520" max="11520" width="11.42578125" customWidth="1"/>
    <col min="11521" max="11521" width="64.140625" customWidth="1"/>
    <col min="11522" max="11523" width="21" customWidth="1"/>
    <col min="11524" max="11524" width="3.7109375" customWidth="1"/>
    <col min="11525" max="11525" width="4.42578125" customWidth="1"/>
    <col min="11526" max="11768" width="11.42578125" hidden="1"/>
    <col min="11769" max="11769" width="2" customWidth="1"/>
    <col min="11770" max="11770" width="2.42578125" customWidth="1"/>
    <col min="11771" max="11771" width="22" customWidth="1"/>
    <col min="11772" max="11772" width="68.85546875" customWidth="1"/>
    <col min="11773" max="11774" width="21" customWidth="1"/>
    <col min="11775" max="11775" width="4.85546875" customWidth="1"/>
    <col min="11776" max="11776" width="11.42578125" customWidth="1"/>
    <col min="11777" max="11777" width="64.140625" customWidth="1"/>
    <col min="11778" max="11779" width="21" customWidth="1"/>
    <col min="11780" max="11780" width="3.7109375" customWidth="1"/>
    <col min="11781" max="11781" width="4.42578125" customWidth="1"/>
    <col min="11782" max="12024" width="11.42578125" hidden="1"/>
    <col min="12025" max="12025" width="2" customWidth="1"/>
    <col min="12026" max="12026" width="2.42578125" customWidth="1"/>
    <col min="12027" max="12027" width="22" customWidth="1"/>
    <col min="12028" max="12028" width="68.85546875" customWidth="1"/>
    <col min="12029" max="12030" width="21" customWidth="1"/>
    <col min="12031" max="12031" width="4.85546875" customWidth="1"/>
    <col min="12032" max="12032" width="11.42578125" customWidth="1"/>
    <col min="12033" max="12033" width="64.140625" customWidth="1"/>
    <col min="12034" max="12035" width="21" customWidth="1"/>
    <col min="12036" max="12036" width="3.7109375" customWidth="1"/>
    <col min="12037" max="12037" width="4.42578125" customWidth="1"/>
    <col min="12038" max="12280" width="11.42578125" hidden="1"/>
    <col min="12281" max="12281" width="2" customWidth="1"/>
    <col min="12282" max="12282" width="2.42578125" customWidth="1"/>
    <col min="12283" max="12283" width="22" customWidth="1"/>
    <col min="12284" max="12284" width="68.85546875" customWidth="1"/>
    <col min="12285" max="12286" width="21" customWidth="1"/>
    <col min="12287" max="12287" width="4.85546875" customWidth="1"/>
    <col min="12288" max="12288" width="11.42578125" customWidth="1"/>
    <col min="12289" max="12289" width="64.140625" customWidth="1"/>
    <col min="12290" max="12291" width="21" customWidth="1"/>
    <col min="12292" max="12292" width="3.7109375" customWidth="1"/>
    <col min="12293" max="12293" width="4.42578125" customWidth="1"/>
    <col min="12294" max="12536" width="11.42578125" hidden="1"/>
    <col min="12537" max="12537" width="2" customWidth="1"/>
    <col min="12538" max="12538" width="2.42578125" customWidth="1"/>
    <col min="12539" max="12539" width="22" customWidth="1"/>
    <col min="12540" max="12540" width="68.85546875" customWidth="1"/>
    <col min="12541" max="12542" width="21" customWidth="1"/>
    <col min="12543" max="12543" width="4.85546875" customWidth="1"/>
    <col min="12544" max="12544" width="11.42578125" customWidth="1"/>
    <col min="12545" max="12545" width="64.140625" customWidth="1"/>
    <col min="12546" max="12547" width="21" customWidth="1"/>
    <col min="12548" max="12548" width="3.7109375" customWidth="1"/>
    <col min="12549" max="12549" width="4.42578125" customWidth="1"/>
    <col min="12550" max="12792" width="11.42578125" hidden="1"/>
    <col min="12793" max="12793" width="2" customWidth="1"/>
    <col min="12794" max="12794" width="2.42578125" customWidth="1"/>
    <col min="12795" max="12795" width="22" customWidth="1"/>
    <col min="12796" max="12796" width="68.85546875" customWidth="1"/>
    <col min="12797" max="12798" width="21" customWidth="1"/>
    <col min="12799" max="12799" width="4.85546875" customWidth="1"/>
    <col min="12800" max="12800" width="11.42578125" customWidth="1"/>
    <col min="12801" max="12801" width="64.140625" customWidth="1"/>
    <col min="12802" max="12803" width="21" customWidth="1"/>
    <col min="12804" max="12804" width="3.7109375" customWidth="1"/>
    <col min="12805" max="12805" width="4.42578125" customWidth="1"/>
    <col min="12806" max="13048" width="11.42578125" hidden="1"/>
    <col min="13049" max="13049" width="2" customWidth="1"/>
    <col min="13050" max="13050" width="2.42578125" customWidth="1"/>
    <col min="13051" max="13051" width="22" customWidth="1"/>
    <col min="13052" max="13052" width="68.85546875" customWidth="1"/>
    <col min="13053" max="13054" width="21" customWidth="1"/>
    <col min="13055" max="13055" width="4.85546875" customWidth="1"/>
    <col min="13056" max="13056" width="11.42578125" customWidth="1"/>
    <col min="13057" max="13057" width="64.140625" customWidth="1"/>
    <col min="13058" max="13059" width="21" customWidth="1"/>
    <col min="13060" max="13060" width="3.7109375" customWidth="1"/>
    <col min="13061" max="13061" width="4.42578125" customWidth="1"/>
    <col min="13062" max="13304" width="11.42578125" hidden="1"/>
    <col min="13305" max="13305" width="2" customWidth="1"/>
    <col min="13306" max="13306" width="2.42578125" customWidth="1"/>
    <col min="13307" max="13307" width="22" customWidth="1"/>
    <col min="13308" max="13308" width="68.85546875" customWidth="1"/>
    <col min="13309" max="13310" width="21" customWidth="1"/>
    <col min="13311" max="13311" width="4.85546875" customWidth="1"/>
    <col min="13312" max="13312" width="11.42578125" customWidth="1"/>
    <col min="13313" max="13313" width="64.140625" customWidth="1"/>
    <col min="13314" max="13315" width="21" customWidth="1"/>
    <col min="13316" max="13316" width="3.7109375" customWidth="1"/>
    <col min="13317" max="13317" width="4.42578125" customWidth="1"/>
    <col min="13318" max="13560" width="11.42578125" hidden="1"/>
    <col min="13561" max="13561" width="2" customWidth="1"/>
    <col min="13562" max="13562" width="2.42578125" customWidth="1"/>
    <col min="13563" max="13563" width="22" customWidth="1"/>
    <col min="13564" max="13564" width="68.85546875" customWidth="1"/>
    <col min="13565" max="13566" width="21" customWidth="1"/>
    <col min="13567" max="13567" width="4.85546875" customWidth="1"/>
    <col min="13568" max="13568" width="11.42578125" customWidth="1"/>
    <col min="13569" max="13569" width="64.140625" customWidth="1"/>
    <col min="13570" max="13571" width="21" customWidth="1"/>
    <col min="13572" max="13572" width="3.7109375" customWidth="1"/>
    <col min="13573" max="13573" width="4.42578125" customWidth="1"/>
    <col min="13574" max="13816" width="11.42578125" hidden="1"/>
    <col min="13817" max="13817" width="2" customWidth="1"/>
    <col min="13818" max="13818" width="2.42578125" customWidth="1"/>
    <col min="13819" max="13819" width="22" customWidth="1"/>
    <col min="13820" max="13820" width="68.85546875" customWidth="1"/>
    <col min="13821" max="13822" width="21" customWidth="1"/>
    <col min="13823" max="13823" width="4.85546875" customWidth="1"/>
    <col min="13824" max="13824" width="11.42578125" customWidth="1"/>
    <col min="13825" max="13825" width="64.140625" customWidth="1"/>
    <col min="13826" max="13827" width="21" customWidth="1"/>
    <col min="13828" max="13828" width="3.7109375" customWidth="1"/>
    <col min="13829" max="13829" width="4.42578125" customWidth="1"/>
    <col min="13830" max="14072" width="11.42578125" hidden="1"/>
    <col min="14073" max="14073" width="2" customWidth="1"/>
    <col min="14074" max="14074" width="2.42578125" customWidth="1"/>
    <col min="14075" max="14075" width="22" customWidth="1"/>
    <col min="14076" max="14076" width="68.85546875" customWidth="1"/>
    <col min="14077" max="14078" width="21" customWidth="1"/>
    <col min="14079" max="14079" width="4.85546875" customWidth="1"/>
    <col min="14080" max="14080" width="11.42578125" customWidth="1"/>
    <col min="14081" max="14081" width="64.140625" customWidth="1"/>
    <col min="14082" max="14083" width="21" customWidth="1"/>
    <col min="14084" max="14084" width="3.7109375" customWidth="1"/>
    <col min="14085" max="14085" width="4.42578125" customWidth="1"/>
    <col min="14086" max="14328" width="11.42578125" hidden="1"/>
    <col min="14329" max="14329" width="2" customWidth="1"/>
    <col min="14330" max="14330" width="2.42578125" customWidth="1"/>
    <col min="14331" max="14331" width="22" customWidth="1"/>
    <col min="14332" max="14332" width="68.85546875" customWidth="1"/>
    <col min="14333" max="14334" width="21" customWidth="1"/>
    <col min="14335" max="14335" width="4.85546875" customWidth="1"/>
    <col min="14336" max="14336" width="11.42578125" customWidth="1"/>
    <col min="14337" max="14337" width="64.140625" customWidth="1"/>
    <col min="14338" max="14339" width="21" customWidth="1"/>
    <col min="14340" max="14340" width="3.7109375" customWidth="1"/>
    <col min="14341" max="14341" width="4.42578125" customWidth="1"/>
    <col min="14342" max="14584" width="11.42578125" hidden="1"/>
    <col min="14585" max="14585" width="2" customWidth="1"/>
    <col min="14586" max="14586" width="2.42578125" customWidth="1"/>
    <col min="14587" max="14587" width="22" customWidth="1"/>
    <col min="14588" max="14588" width="68.85546875" customWidth="1"/>
    <col min="14589" max="14590" width="21" customWidth="1"/>
    <col min="14591" max="14591" width="4.85546875" customWidth="1"/>
    <col min="14592" max="14592" width="11.42578125" customWidth="1"/>
    <col min="14593" max="14593" width="64.140625" customWidth="1"/>
    <col min="14594" max="14595" width="21" customWidth="1"/>
    <col min="14596" max="14596" width="3.7109375" customWidth="1"/>
    <col min="14597" max="14597" width="4.42578125" customWidth="1"/>
    <col min="14598" max="14840" width="11.42578125" hidden="1"/>
    <col min="14841" max="14841" width="2" customWidth="1"/>
    <col min="14842" max="14842" width="2.42578125" customWidth="1"/>
    <col min="14843" max="14843" width="22" customWidth="1"/>
    <col min="14844" max="14844" width="68.85546875" customWidth="1"/>
    <col min="14845" max="14846" width="21" customWidth="1"/>
    <col min="14847" max="14847" width="4.85546875" customWidth="1"/>
    <col min="14848" max="14848" width="11.42578125" customWidth="1"/>
    <col min="14849" max="14849" width="64.140625" customWidth="1"/>
    <col min="14850" max="14851" width="21" customWidth="1"/>
    <col min="14852" max="14852" width="3.7109375" customWidth="1"/>
    <col min="14853" max="14853" width="4.42578125" customWidth="1"/>
    <col min="14854" max="15096" width="11.42578125" hidden="1"/>
    <col min="15097" max="15097" width="2" customWidth="1"/>
    <col min="15098" max="15098" width="2.42578125" customWidth="1"/>
    <col min="15099" max="15099" width="22" customWidth="1"/>
    <col min="15100" max="15100" width="68.85546875" customWidth="1"/>
    <col min="15101" max="15102" width="21" customWidth="1"/>
    <col min="15103" max="15103" width="4.85546875" customWidth="1"/>
    <col min="15104" max="15104" width="11.42578125" customWidth="1"/>
    <col min="15105" max="15105" width="64.140625" customWidth="1"/>
    <col min="15106" max="15107" width="21" customWidth="1"/>
    <col min="15108" max="15108" width="3.7109375" customWidth="1"/>
    <col min="15109" max="15109" width="4.42578125" customWidth="1"/>
    <col min="15110" max="15352" width="11.42578125" hidden="1"/>
    <col min="15353" max="15353" width="2" customWidth="1"/>
    <col min="15354" max="15354" width="2.42578125" customWidth="1"/>
    <col min="15355" max="15355" width="22" customWidth="1"/>
    <col min="15356" max="15356" width="68.85546875" customWidth="1"/>
    <col min="15357" max="15358" width="21" customWidth="1"/>
    <col min="15359" max="15359" width="4.85546875" customWidth="1"/>
    <col min="15360" max="15360" width="11.42578125" customWidth="1"/>
    <col min="15361" max="15361" width="64.140625" customWidth="1"/>
    <col min="15362" max="15363" width="21" customWidth="1"/>
    <col min="15364" max="15364" width="3.7109375" customWidth="1"/>
    <col min="15365" max="15365" width="4.42578125" customWidth="1"/>
    <col min="15366" max="15608" width="11.42578125" hidden="1"/>
    <col min="15609" max="15609" width="2" customWidth="1"/>
    <col min="15610" max="15610" width="2.42578125" customWidth="1"/>
    <col min="15611" max="15611" width="22" customWidth="1"/>
    <col min="15612" max="15612" width="68.85546875" customWidth="1"/>
    <col min="15613" max="15614" width="21" customWidth="1"/>
    <col min="15615" max="15615" width="4.85546875" customWidth="1"/>
    <col min="15616" max="15616" width="11.42578125" customWidth="1"/>
    <col min="15617" max="15617" width="64.140625" customWidth="1"/>
    <col min="15618" max="15619" width="21" customWidth="1"/>
    <col min="15620" max="15620" width="3.7109375" customWidth="1"/>
    <col min="15621" max="15621" width="4.42578125" customWidth="1"/>
    <col min="15622" max="15864" width="11.42578125" hidden="1"/>
    <col min="15865" max="15865" width="2" customWidth="1"/>
    <col min="15866" max="15866" width="2.42578125" customWidth="1"/>
    <col min="15867" max="15867" width="22" customWidth="1"/>
    <col min="15868" max="15868" width="68.85546875" customWidth="1"/>
    <col min="15869" max="15870" width="21" customWidth="1"/>
    <col min="15871" max="15871" width="4.85546875" customWidth="1"/>
    <col min="15872" max="15872" width="11.42578125" customWidth="1"/>
    <col min="15873" max="15873" width="64.140625" customWidth="1"/>
    <col min="15874" max="15875" width="21" customWidth="1"/>
    <col min="15876" max="15876" width="3.7109375" customWidth="1"/>
    <col min="15877" max="15877" width="4.42578125" customWidth="1"/>
    <col min="15878" max="16120" width="11.42578125" hidden="1"/>
    <col min="16121" max="16121" width="2" customWidth="1"/>
    <col min="16122" max="16122" width="2.42578125" customWidth="1"/>
    <col min="16123" max="16123" width="22" customWidth="1"/>
    <col min="16124" max="16124" width="68.85546875" customWidth="1"/>
    <col min="16125" max="16126" width="21" customWidth="1"/>
    <col min="16127" max="16127" width="4.85546875" customWidth="1"/>
    <col min="16128" max="16128" width="11.42578125" customWidth="1"/>
    <col min="16129" max="16129" width="64.140625" customWidth="1"/>
    <col min="16130" max="16131" width="21" customWidth="1"/>
    <col min="16132" max="16132" width="3.7109375" customWidth="1"/>
    <col min="16133" max="16133" width="4.42578125" customWidth="1"/>
    <col min="16142" max="16384" width="11.42578125" hidden="1"/>
  </cols>
  <sheetData>
    <row r="1" spans="2:7"/>
    <row r="2" spans="2:7" ht="15.75">
      <c r="B2" s="303" t="s">
        <v>214</v>
      </c>
      <c r="C2" s="303"/>
      <c r="D2" s="303"/>
      <c r="E2" s="303"/>
      <c r="F2" s="303"/>
      <c r="G2" s="37"/>
    </row>
    <row r="3" spans="2:7">
      <c r="B3" s="304" t="s">
        <v>216</v>
      </c>
      <c r="C3" s="304"/>
      <c r="D3" s="304"/>
      <c r="E3" s="304"/>
      <c r="F3" s="304"/>
      <c r="G3" s="37"/>
    </row>
    <row r="4" spans="2:7">
      <c r="B4" s="304" t="s">
        <v>157</v>
      </c>
      <c r="C4" s="304"/>
      <c r="D4" s="304"/>
      <c r="E4" s="304"/>
      <c r="F4" s="304"/>
      <c r="G4" s="38"/>
    </row>
    <row r="5" spans="2:7">
      <c r="B5" s="304" t="s">
        <v>212</v>
      </c>
      <c r="C5" s="304"/>
      <c r="D5" s="304"/>
      <c r="E5" s="304"/>
      <c r="F5" s="304"/>
      <c r="G5" s="38"/>
    </row>
    <row r="6" spans="2:7">
      <c r="B6" s="304" t="s">
        <v>158</v>
      </c>
      <c r="C6" s="304"/>
      <c r="D6" s="304"/>
      <c r="E6" s="304"/>
      <c r="F6" s="304"/>
      <c r="G6" s="38"/>
    </row>
    <row r="7" spans="2:7" ht="10.5" customHeight="1">
      <c r="B7" s="39"/>
      <c r="C7" s="39"/>
      <c r="G7" s="1"/>
    </row>
    <row r="8" spans="2:7" ht="15.75" customHeight="1">
      <c r="B8" s="40"/>
      <c r="C8" s="310" t="s">
        <v>2</v>
      </c>
      <c r="D8" s="310"/>
      <c r="E8" s="41">
        <v>2021</v>
      </c>
      <c r="F8" s="41">
        <v>2020</v>
      </c>
      <c r="G8" s="42"/>
    </row>
    <row r="9" spans="2:7" ht="9.75" customHeight="1">
      <c r="B9" s="43"/>
      <c r="C9" s="132"/>
      <c r="D9" s="132"/>
      <c r="E9" s="133"/>
      <c r="F9" s="133"/>
      <c r="G9" s="27"/>
    </row>
    <row r="10" spans="2:7" ht="15" customHeight="1">
      <c r="B10" s="45"/>
      <c r="C10" s="305" t="s">
        <v>159</v>
      </c>
      <c r="D10" s="305"/>
      <c r="E10" s="134"/>
      <c r="F10" s="134"/>
      <c r="G10" s="27"/>
    </row>
    <row r="11" spans="2:7" ht="15" customHeight="1">
      <c r="B11" s="46"/>
      <c r="C11" s="307" t="s">
        <v>161</v>
      </c>
      <c r="D11" s="307"/>
      <c r="E11" s="135">
        <f>SUM(E12:E18)</f>
        <v>17471237.050000001</v>
      </c>
      <c r="F11" s="135">
        <f>SUM(F12:F18)</f>
        <v>150386143.12</v>
      </c>
      <c r="G11" s="47"/>
    </row>
    <row r="12" spans="2:7" ht="11.25" customHeight="1">
      <c r="B12" s="48"/>
      <c r="C12" s="308" t="s">
        <v>3</v>
      </c>
      <c r="D12" s="308"/>
      <c r="E12" s="136">
        <v>0</v>
      </c>
      <c r="F12" s="136">
        <v>0</v>
      </c>
      <c r="G12" s="47"/>
    </row>
    <row r="13" spans="2:7" ht="11.25" customHeight="1">
      <c r="B13" s="48"/>
      <c r="C13" s="308" t="s">
        <v>164</v>
      </c>
      <c r="D13" s="308"/>
      <c r="E13" s="136">
        <v>0</v>
      </c>
      <c r="F13" s="136">
        <v>0</v>
      </c>
      <c r="G13" s="47"/>
    </row>
    <row r="14" spans="2:7" ht="11.25" customHeight="1">
      <c r="B14" s="48"/>
      <c r="C14" s="308" t="s">
        <v>5</v>
      </c>
      <c r="D14" s="308"/>
      <c r="E14" s="136">
        <v>0</v>
      </c>
      <c r="F14" s="136">
        <v>0</v>
      </c>
      <c r="G14" s="47"/>
    </row>
    <row r="15" spans="2:7" ht="11.25" customHeight="1">
      <c r="B15" s="48"/>
      <c r="C15" s="308" t="s">
        <v>7</v>
      </c>
      <c r="D15" s="308"/>
      <c r="E15" s="136">
        <v>0</v>
      </c>
      <c r="F15" s="136">
        <v>0</v>
      </c>
      <c r="G15" s="47"/>
    </row>
    <row r="16" spans="2:7" ht="11.25" customHeight="1">
      <c r="B16" s="48"/>
      <c r="C16" s="308" t="s">
        <v>31</v>
      </c>
      <c r="D16" s="308"/>
      <c r="E16" s="136">
        <v>0</v>
      </c>
      <c r="F16" s="136">
        <v>0</v>
      </c>
      <c r="G16" s="47"/>
    </row>
    <row r="17" spans="2:7" ht="11.25" customHeight="1">
      <c r="B17" s="48"/>
      <c r="C17" s="308" t="s">
        <v>220</v>
      </c>
      <c r="D17" s="308"/>
      <c r="E17" s="136">
        <v>0</v>
      </c>
      <c r="F17" s="136">
        <v>0</v>
      </c>
      <c r="G17" s="47"/>
    </row>
    <row r="18" spans="2:7" ht="15" customHeight="1">
      <c r="B18" s="48"/>
      <c r="C18" s="308" t="s">
        <v>165</v>
      </c>
      <c r="D18" s="308"/>
      <c r="E18" s="137">
        <v>17471237.050000001</v>
      </c>
      <c r="F18" s="137">
        <v>150386143.12</v>
      </c>
      <c r="G18" s="47"/>
    </row>
    <row r="19" spans="2:7" ht="8.25" customHeight="1">
      <c r="B19" s="46"/>
      <c r="C19" s="138"/>
      <c r="D19" s="86"/>
      <c r="E19" s="139"/>
      <c r="F19" s="139"/>
      <c r="G19" s="47"/>
    </row>
    <row r="20" spans="2:7" ht="38.25" customHeight="1">
      <c r="B20" s="46"/>
      <c r="C20" s="307" t="s">
        <v>217</v>
      </c>
      <c r="D20" s="307"/>
      <c r="E20" s="135">
        <f>SUM(E21:E22)</f>
        <v>197910295.87</v>
      </c>
      <c r="F20" s="135">
        <f>SUM(F21:F22)</f>
        <v>127296333.45</v>
      </c>
      <c r="G20" s="47"/>
    </row>
    <row r="21" spans="2:7" ht="37.5" customHeight="1">
      <c r="B21" s="48"/>
      <c r="C21" s="308" t="s">
        <v>218</v>
      </c>
      <c r="D21" s="308"/>
      <c r="E21" s="136">
        <v>0</v>
      </c>
      <c r="F21" s="136">
        <v>0</v>
      </c>
      <c r="G21" s="47"/>
    </row>
    <row r="22" spans="2:7" ht="12.75" customHeight="1">
      <c r="B22" s="48"/>
      <c r="C22" s="308" t="s">
        <v>219</v>
      </c>
      <c r="D22" s="308"/>
      <c r="E22" s="136">
        <v>197910295.87</v>
      </c>
      <c r="F22" s="136">
        <v>127296333.45</v>
      </c>
      <c r="G22" s="47"/>
    </row>
    <row r="23" spans="2:7" ht="9.75" customHeight="1">
      <c r="B23" s="46"/>
      <c r="C23" s="138"/>
      <c r="D23" s="86"/>
      <c r="E23" s="139"/>
      <c r="F23" s="139"/>
      <c r="G23" s="47"/>
    </row>
    <row r="24" spans="2:7" ht="12.75" customHeight="1">
      <c r="B24" s="48"/>
      <c r="C24" s="307" t="s">
        <v>167</v>
      </c>
      <c r="D24" s="307"/>
      <c r="E24" s="135">
        <f>SUM(E25:E29)</f>
        <v>48489335.770000003</v>
      </c>
      <c r="F24" s="135">
        <f>SUM(F25:F29)</f>
        <v>37822473.670000002</v>
      </c>
      <c r="G24" s="47"/>
    </row>
    <row r="25" spans="2:7" ht="12.75" customHeight="1">
      <c r="B25" s="48"/>
      <c r="C25" s="308" t="s">
        <v>168</v>
      </c>
      <c r="D25" s="308"/>
      <c r="E25" s="137"/>
      <c r="F25" s="137"/>
      <c r="G25" s="47"/>
    </row>
    <row r="26" spans="2:7" ht="12.75" customHeight="1">
      <c r="B26" s="48"/>
      <c r="C26" s="308" t="s">
        <v>169</v>
      </c>
      <c r="D26" s="308"/>
      <c r="E26" s="136">
        <v>0</v>
      </c>
      <c r="F26" s="136">
        <v>0</v>
      </c>
      <c r="G26" s="47"/>
    </row>
    <row r="27" spans="2:7" ht="12.75" customHeight="1">
      <c r="B27" s="48"/>
      <c r="C27" s="308" t="s">
        <v>170</v>
      </c>
      <c r="D27" s="308"/>
      <c r="E27" s="136">
        <v>0</v>
      </c>
      <c r="F27" s="136">
        <v>0</v>
      </c>
      <c r="G27" s="47"/>
    </row>
    <row r="28" spans="2:7" ht="12.75" customHeight="1">
      <c r="B28" s="48"/>
      <c r="C28" s="308" t="s">
        <v>171</v>
      </c>
      <c r="D28" s="308"/>
      <c r="E28" s="136">
        <v>0</v>
      </c>
      <c r="F28" s="136">
        <v>0</v>
      </c>
      <c r="G28" s="47"/>
    </row>
    <row r="29" spans="2:7" ht="12.75" customHeight="1">
      <c r="B29" s="48"/>
      <c r="C29" s="308" t="s">
        <v>172</v>
      </c>
      <c r="D29" s="308"/>
      <c r="E29" s="136">
        <v>48489335.770000003</v>
      </c>
      <c r="F29" s="136">
        <v>37822473.670000002</v>
      </c>
      <c r="G29" s="47"/>
    </row>
    <row r="30" spans="2:7" ht="6" customHeight="1">
      <c r="B30" s="46"/>
      <c r="C30" s="138"/>
      <c r="D30" s="140"/>
      <c r="E30" s="134"/>
      <c r="F30" s="134"/>
      <c r="G30" s="47"/>
    </row>
    <row r="31" spans="2:7" ht="12.75" customHeight="1">
      <c r="B31" s="49"/>
      <c r="C31" s="307" t="s">
        <v>173</v>
      </c>
      <c r="D31" s="307"/>
      <c r="E31" s="135">
        <f>E11+E20+E24</f>
        <v>263870868.69000003</v>
      </c>
      <c r="F31" s="135">
        <f>F11+F20+F24</f>
        <v>315504950.24000001</v>
      </c>
      <c r="G31" s="47"/>
    </row>
    <row r="32" spans="2:7" ht="7.5" customHeight="1">
      <c r="B32" s="46"/>
      <c r="C32" s="309"/>
      <c r="D32" s="309"/>
      <c r="E32" s="134"/>
      <c r="F32" s="134"/>
      <c r="G32" s="47"/>
    </row>
    <row r="33" spans="2:7" ht="12.75" customHeight="1">
      <c r="B33" s="43"/>
      <c r="C33" s="305" t="s">
        <v>160</v>
      </c>
      <c r="D33" s="305"/>
      <c r="E33" s="134"/>
      <c r="F33" s="134"/>
      <c r="G33" s="47"/>
    </row>
    <row r="34" spans="2:7" ht="12.75" customHeight="1">
      <c r="B34" s="43"/>
      <c r="C34" s="305" t="s">
        <v>162</v>
      </c>
      <c r="D34" s="305"/>
      <c r="E34" s="135">
        <f>SUM(E35:E37)</f>
        <v>245727078.84999996</v>
      </c>
      <c r="F34" s="135">
        <f>SUM(F35:F37)</f>
        <v>283119894.77999997</v>
      </c>
      <c r="G34" s="47"/>
    </row>
    <row r="35" spans="2:7" ht="12.75" customHeight="1">
      <c r="B35" s="43"/>
      <c r="C35" s="308" t="s">
        <v>163</v>
      </c>
      <c r="D35" s="308"/>
      <c r="E35" s="141">
        <v>117571924</v>
      </c>
      <c r="F35" s="141">
        <v>109600175.05</v>
      </c>
      <c r="G35" s="47"/>
    </row>
    <row r="36" spans="2:7" ht="12.75" customHeight="1">
      <c r="B36" s="43"/>
      <c r="C36" s="308" t="s">
        <v>4</v>
      </c>
      <c r="D36" s="308"/>
      <c r="E36" s="141">
        <v>86928415.959999993</v>
      </c>
      <c r="F36" s="141">
        <v>135406709.77000001</v>
      </c>
      <c r="G36" s="47"/>
    </row>
    <row r="37" spans="2:7" ht="12.75" customHeight="1">
      <c r="B37" s="43"/>
      <c r="C37" s="308" t="s">
        <v>6</v>
      </c>
      <c r="D37" s="308"/>
      <c r="E37" s="141">
        <v>41226738.890000001</v>
      </c>
      <c r="F37" s="141">
        <v>38113009.960000001</v>
      </c>
      <c r="G37" s="47"/>
    </row>
    <row r="38" spans="2:7" ht="10.5" customHeight="1">
      <c r="B38" s="43"/>
      <c r="C38" s="138"/>
      <c r="D38" s="86"/>
      <c r="E38" s="139"/>
      <c r="F38" s="139"/>
      <c r="G38" s="47"/>
    </row>
    <row r="39" spans="2:7" ht="12.75" customHeight="1">
      <c r="B39" s="43"/>
      <c r="C39" s="305" t="s">
        <v>8</v>
      </c>
      <c r="D39" s="305"/>
      <c r="E39" s="135">
        <f>SUM(E40:E48)</f>
        <v>0</v>
      </c>
      <c r="F39" s="135">
        <f>SUM(F40:F48)</f>
        <v>0</v>
      </c>
      <c r="G39" s="47"/>
    </row>
    <row r="40" spans="2:7" ht="12.75" customHeight="1">
      <c r="B40" s="43"/>
      <c r="C40" s="308" t="s">
        <v>9</v>
      </c>
      <c r="D40" s="308"/>
      <c r="E40" s="141"/>
      <c r="F40" s="141"/>
      <c r="G40" s="47"/>
    </row>
    <row r="41" spans="2:7" ht="12.75" customHeight="1">
      <c r="B41" s="43"/>
      <c r="C41" s="308" t="s">
        <v>10</v>
      </c>
      <c r="D41" s="308"/>
      <c r="E41" s="136">
        <v>0</v>
      </c>
      <c r="F41" s="136">
        <v>0</v>
      </c>
      <c r="G41" s="47"/>
    </row>
    <row r="42" spans="2:7" ht="12.75" customHeight="1">
      <c r="B42" s="43"/>
      <c r="C42" s="308" t="s">
        <v>11</v>
      </c>
      <c r="D42" s="308"/>
      <c r="E42" s="136">
        <v>0</v>
      </c>
      <c r="F42" s="136">
        <v>0</v>
      </c>
      <c r="G42" s="47"/>
    </row>
    <row r="43" spans="2:7" ht="12.75" customHeight="1">
      <c r="B43" s="43"/>
      <c r="C43" s="308" t="s">
        <v>12</v>
      </c>
      <c r="D43" s="308"/>
      <c r="E43" s="136">
        <v>0</v>
      </c>
      <c r="F43" s="136">
        <v>0</v>
      </c>
      <c r="G43" s="47"/>
    </row>
    <row r="44" spans="2:7" ht="12.75" customHeight="1">
      <c r="B44" s="43"/>
      <c r="C44" s="308" t="s">
        <v>13</v>
      </c>
      <c r="D44" s="308"/>
      <c r="E44" s="136">
        <v>0</v>
      </c>
      <c r="F44" s="136">
        <v>0</v>
      </c>
      <c r="G44" s="47"/>
    </row>
    <row r="45" spans="2:7" ht="12.75" customHeight="1">
      <c r="B45" s="43"/>
      <c r="C45" s="308" t="s">
        <v>166</v>
      </c>
      <c r="D45" s="308"/>
      <c r="E45" s="136">
        <v>0</v>
      </c>
      <c r="F45" s="136">
        <v>0</v>
      </c>
      <c r="G45" s="47"/>
    </row>
    <row r="46" spans="2:7" ht="12.75" customHeight="1">
      <c r="B46" s="43"/>
      <c r="C46" s="308" t="s">
        <v>15</v>
      </c>
      <c r="D46" s="308"/>
      <c r="E46" s="136">
        <v>0</v>
      </c>
      <c r="F46" s="136">
        <v>0</v>
      </c>
      <c r="G46" s="47"/>
    </row>
    <row r="47" spans="2:7" ht="12.75" customHeight="1">
      <c r="B47" s="43"/>
      <c r="C47" s="308" t="s">
        <v>16</v>
      </c>
      <c r="D47" s="308"/>
      <c r="E47" s="136">
        <v>0</v>
      </c>
      <c r="F47" s="136">
        <v>0</v>
      </c>
      <c r="G47" s="47"/>
    </row>
    <row r="48" spans="2:7" ht="12.75" customHeight="1">
      <c r="B48" s="43"/>
      <c r="C48" s="308" t="s">
        <v>17</v>
      </c>
      <c r="D48" s="308"/>
      <c r="E48" s="136">
        <v>0</v>
      </c>
      <c r="F48" s="136">
        <v>0</v>
      </c>
      <c r="G48" s="47"/>
    </row>
    <row r="49" spans="2:7" ht="8.25" customHeight="1">
      <c r="B49" s="43"/>
      <c r="C49" s="138"/>
      <c r="D49" s="86"/>
      <c r="E49" s="139"/>
      <c r="F49" s="139"/>
      <c r="G49" s="50"/>
    </row>
    <row r="50" spans="2:7" ht="12.75" customHeight="1">
      <c r="B50" s="43"/>
      <c r="C50" s="307" t="s">
        <v>14</v>
      </c>
      <c r="D50" s="307"/>
      <c r="E50" s="135">
        <f>SUM(E51:E53)</f>
        <v>0</v>
      </c>
      <c r="F50" s="135">
        <f>SUM(F51:F53)</f>
        <v>0</v>
      </c>
      <c r="G50" s="50"/>
    </row>
    <row r="51" spans="2:7" ht="12.75" customHeight="1">
      <c r="B51" s="43"/>
      <c r="C51" s="308" t="s">
        <v>18</v>
      </c>
      <c r="D51" s="308"/>
      <c r="E51" s="136">
        <v>0</v>
      </c>
      <c r="F51" s="136">
        <v>0</v>
      </c>
      <c r="G51" s="50"/>
    </row>
    <row r="52" spans="2:7" ht="12.75" customHeight="1">
      <c r="B52" s="43"/>
      <c r="C52" s="308" t="s">
        <v>1</v>
      </c>
      <c r="D52" s="308"/>
      <c r="E52" s="136">
        <v>0</v>
      </c>
      <c r="F52" s="136">
        <v>0</v>
      </c>
      <c r="G52" s="50"/>
    </row>
    <row r="53" spans="2:7" ht="12.75" customHeight="1">
      <c r="B53" s="43"/>
      <c r="C53" s="308" t="s">
        <v>19</v>
      </c>
      <c r="D53" s="308"/>
      <c r="E53" s="136">
        <v>0</v>
      </c>
      <c r="F53" s="136">
        <v>0</v>
      </c>
      <c r="G53" s="50"/>
    </row>
    <row r="54" spans="2:7" ht="7.5" customHeight="1">
      <c r="B54" s="43"/>
      <c r="C54" s="138"/>
      <c r="D54" s="86"/>
      <c r="E54" s="139"/>
      <c r="F54" s="139"/>
      <c r="G54" s="50"/>
    </row>
    <row r="55" spans="2:7" ht="12.75" customHeight="1">
      <c r="B55" s="43"/>
      <c r="C55" s="305" t="s">
        <v>174</v>
      </c>
      <c r="D55" s="305"/>
      <c r="E55" s="142">
        <f>SUM(E56:E60)</f>
        <v>0</v>
      </c>
      <c r="F55" s="142">
        <f>SUM(F56:F60)</f>
        <v>0</v>
      </c>
      <c r="G55" s="50"/>
    </row>
    <row r="56" spans="2:7" ht="12.75" customHeight="1">
      <c r="B56" s="43"/>
      <c r="C56" s="308" t="s">
        <v>20</v>
      </c>
      <c r="D56" s="308"/>
      <c r="E56" s="136">
        <v>0</v>
      </c>
      <c r="F56" s="136">
        <v>0</v>
      </c>
      <c r="G56" s="50"/>
    </row>
    <row r="57" spans="2:7" ht="12.75" customHeight="1">
      <c r="B57" s="43"/>
      <c r="C57" s="308" t="s">
        <v>21</v>
      </c>
      <c r="D57" s="308"/>
      <c r="E57" s="136">
        <v>0</v>
      </c>
      <c r="F57" s="136">
        <v>0</v>
      </c>
      <c r="G57" s="50"/>
    </row>
    <row r="58" spans="2:7" ht="12.75" customHeight="1">
      <c r="B58" s="43"/>
      <c r="C58" s="308" t="s">
        <v>22</v>
      </c>
      <c r="D58" s="308"/>
      <c r="E58" s="136">
        <v>0</v>
      </c>
      <c r="F58" s="136">
        <v>0</v>
      </c>
      <c r="G58" s="50"/>
    </row>
    <row r="59" spans="2:7" ht="12.75" customHeight="1">
      <c r="B59" s="43"/>
      <c r="C59" s="308" t="s">
        <v>23</v>
      </c>
      <c r="D59" s="308"/>
      <c r="E59" s="136">
        <v>0</v>
      </c>
      <c r="F59" s="136">
        <v>0</v>
      </c>
      <c r="G59" s="50"/>
    </row>
    <row r="60" spans="2:7" ht="12.75" customHeight="1">
      <c r="B60" s="43"/>
      <c r="C60" s="308" t="s">
        <v>24</v>
      </c>
      <c r="D60" s="308"/>
      <c r="E60" s="136">
        <v>0</v>
      </c>
      <c r="F60" s="136">
        <v>0</v>
      </c>
      <c r="G60" s="50"/>
    </row>
    <row r="61" spans="2:7" ht="9.75" customHeight="1">
      <c r="B61" s="43"/>
      <c r="C61" s="138"/>
      <c r="D61" s="86"/>
      <c r="E61" s="139"/>
      <c r="F61" s="139"/>
      <c r="G61" s="50"/>
    </row>
    <row r="62" spans="2:7" ht="12.75" customHeight="1">
      <c r="B62" s="43"/>
      <c r="C62" s="307" t="s">
        <v>175</v>
      </c>
      <c r="D62" s="307"/>
      <c r="E62" s="142">
        <f>SUM(E63:E68)</f>
        <v>4264364.88</v>
      </c>
      <c r="F62" s="142">
        <f>SUM(F63:F68)</f>
        <v>2708019.1</v>
      </c>
      <c r="G62" s="50"/>
    </row>
    <row r="63" spans="2:7" ht="12.75" customHeight="1">
      <c r="B63" s="43"/>
      <c r="C63" s="308" t="s">
        <v>176</v>
      </c>
      <c r="D63" s="308"/>
      <c r="E63" s="141">
        <v>4264364.88</v>
      </c>
      <c r="F63" s="141">
        <v>2708019.1</v>
      </c>
      <c r="G63" s="50"/>
    </row>
    <row r="64" spans="2:7" ht="12.75" customHeight="1">
      <c r="B64" s="43"/>
      <c r="C64" s="308" t="s">
        <v>177</v>
      </c>
      <c r="D64" s="308"/>
      <c r="E64" s="136">
        <v>0</v>
      </c>
      <c r="F64" s="136">
        <v>0</v>
      </c>
      <c r="G64" s="50"/>
    </row>
    <row r="65" spans="2:7" ht="12.75" customHeight="1">
      <c r="B65" s="43"/>
      <c r="C65" s="308" t="s">
        <v>178</v>
      </c>
      <c r="D65" s="308"/>
      <c r="E65" s="136">
        <v>0</v>
      </c>
      <c r="F65" s="136">
        <v>0</v>
      </c>
      <c r="G65" s="50"/>
    </row>
    <row r="66" spans="2:7" ht="12.75" customHeight="1">
      <c r="B66" s="43"/>
      <c r="C66" s="308" t="s">
        <v>179</v>
      </c>
      <c r="D66" s="308"/>
      <c r="E66" s="136">
        <v>0</v>
      </c>
      <c r="F66" s="136">
        <v>0</v>
      </c>
      <c r="G66" s="50"/>
    </row>
    <row r="67" spans="2:7" ht="12.75" customHeight="1">
      <c r="B67" s="43"/>
      <c r="C67" s="308" t="s">
        <v>180</v>
      </c>
      <c r="D67" s="308"/>
      <c r="E67" s="136">
        <v>0</v>
      </c>
      <c r="F67" s="136">
        <v>0</v>
      </c>
      <c r="G67" s="50"/>
    </row>
    <row r="68" spans="2:7" ht="12.75" customHeight="1">
      <c r="B68" s="43"/>
      <c r="C68" s="308" t="s">
        <v>181</v>
      </c>
      <c r="D68" s="308"/>
      <c r="E68" s="141">
        <v>0</v>
      </c>
      <c r="F68" s="141">
        <v>0</v>
      </c>
      <c r="G68" s="50"/>
    </row>
    <row r="69" spans="2:7" ht="6.75" customHeight="1">
      <c r="B69" s="43"/>
      <c r="C69" s="138"/>
      <c r="D69" s="86"/>
      <c r="E69" s="139"/>
      <c r="F69" s="139"/>
      <c r="G69" s="50"/>
    </row>
    <row r="70" spans="2:7" ht="12.75" customHeight="1">
      <c r="B70" s="43"/>
      <c r="C70" s="307" t="s">
        <v>25</v>
      </c>
      <c r="D70" s="307"/>
      <c r="E70" s="142">
        <f>E71</f>
        <v>0</v>
      </c>
      <c r="F70" s="142">
        <f>F71</f>
        <v>0</v>
      </c>
      <c r="G70" s="50"/>
    </row>
    <row r="71" spans="2:7" ht="12.75" customHeight="1">
      <c r="B71" s="43"/>
      <c r="C71" s="308" t="s">
        <v>182</v>
      </c>
      <c r="D71" s="308"/>
      <c r="E71" s="136">
        <v>0</v>
      </c>
      <c r="F71" s="136">
        <v>0</v>
      </c>
      <c r="G71" s="50"/>
    </row>
    <row r="72" spans="2:7" ht="5.25" customHeight="1">
      <c r="B72" s="43"/>
      <c r="C72" s="138"/>
      <c r="D72" s="86"/>
      <c r="E72" s="139"/>
      <c r="F72" s="139"/>
      <c r="G72" s="50"/>
    </row>
    <row r="73" spans="2:7" ht="12.75" customHeight="1">
      <c r="B73" s="43"/>
      <c r="C73" s="307" t="s">
        <v>183</v>
      </c>
      <c r="D73" s="307"/>
      <c r="E73" s="142">
        <f>E34+E39+E50+E55+E62+E70</f>
        <v>249991443.72999996</v>
      </c>
      <c r="F73" s="142">
        <f>F34+F39+F50+F55+F62+F70</f>
        <v>285827913.88</v>
      </c>
      <c r="G73" s="50"/>
    </row>
    <row r="74" spans="2:7" ht="8.25" customHeight="1">
      <c r="B74" s="43"/>
      <c r="C74" s="143"/>
      <c r="D74" s="143"/>
      <c r="E74" s="139"/>
      <c r="F74" s="139"/>
      <c r="G74" s="50"/>
    </row>
    <row r="75" spans="2:7" ht="12.75" customHeight="1">
      <c r="B75" s="43"/>
      <c r="C75" s="305" t="s">
        <v>184</v>
      </c>
      <c r="D75" s="305"/>
      <c r="E75" s="142">
        <f>E31-E73</f>
        <v>13879424.960000068</v>
      </c>
      <c r="F75" s="142">
        <f>F31-F73</f>
        <v>29677036.360000014</v>
      </c>
      <c r="G75" s="50"/>
    </row>
    <row r="76" spans="2:7" ht="6" customHeight="1">
      <c r="B76" s="51"/>
      <c r="C76" s="33"/>
      <c r="D76" s="33"/>
      <c r="E76" s="33"/>
      <c r="F76" s="33"/>
      <c r="G76" s="144"/>
    </row>
    <row r="77" spans="2:7" ht="8.25" customHeight="1">
      <c r="B77" s="1"/>
      <c r="C77" s="1"/>
      <c r="D77" s="1"/>
      <c r="E77" s="1"/>
      <c r="F77" s="1"/>
      <c r="G77" s="1"/>
    </row>
    <row r="78" spans="2:7">
      <c r="C78" s="306" t="s">
        <v>156</v>
      </c>
      <c r="D78" s="306"/>
      <c r="E78" s="306"/>
      <c r="F78" s="306"/>
    </row>
    <row r="79" spans="2:7">
      <c r="C79" s="32"/>
      <c r="D79" s="32"/>
      <c r="E79" s="32"/>
      <c r="F79" s="32"/>
    </row>
    <row r="80" spans="2:7">
      <c r="C80" s="32"/>
      <c r="D80" s="32"/>
      <c r="E80" s="32"/>
      <c r="F80" s="32"/>
    </row>
    <row r="81" spans="3:8">
      <c r="C81" s="32"/>
      <c r="D81" s="32"/>
      <c r="E81" s="32"/>
      <c r="F81" s="32"/>
    </row>
    <row r="82" spans="3:8">
      <c r="C82" s="34"/>
      <c r="D82" s="35"/>
      <c r="F82" s="35"/>
    </row>
    <row r="83" spans="3:8" s="8" customFormat="1">
      <c r="E83" s="83"/>
      <c r="H83" s="84"/>
    </row>
    <row r="84" spans="3:8" ht="15" hidden="1" customHeight="1">
      <c r="E84" s="52"/>
    </row>
    <row r="85" spans="3:8" ht="15" hidden="1" customHeight="1">
      <c r="E85" s="52"/>
    </row>
    <row r="86" spans="3:8" ht="15" customHeight="1"/>
    <row r="87" spans="3:8" ht="15" customHeight="1"/>
    <row r="88" spans="3:8" ht="15" customHeight="1"/>
    <row r="89" spans="3:8" ht="15" customHeight="1"/>
    <row r="90" spans="3:8" ht="15" customHeight="1"/>
    <row r="91" spans="3:8" ht="15" customHeight="1"/>
    <row r="92" spans="3:8" ht="15" customHeight="1"/>
    <row r="93" spans="3:8" ht="15" customHeight="1"/>
    <row r="94" spans="3:8" ht="15" customHeight="1"/>
    <row r="95" spans="3:8" ht="15" customHeight="1"/>
    <row r="96" spans="3:8"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sheetData>
  <mergeCells count="63">
    <mergeCell ref="C8:D8"/>
    <mergeCell ref="C16:D16"/>
    <mergeCell ref="C39:D39"/>
    <mergeCell ref="C10:D10"/>
    <mergeCell ref="C33:D33"/>
    <mergeCell ref="C11:D11"/>
    <mergeCell ref="C34:D34"/>
    <mergeCell ref="C12:D12"/>
    <mergeCell ref="C35:D35"/>
    <mergeCell ref="C13:D13"/>
    <mergeCell ref="C36:D36"/>
    <mergeCell ref="C14:D14"/>
    <mergeCell ref="C37:D37"/>
    <mergeCell ref="C15:D15"/>
    <mergeCell ref="C22:D22"/>
    <mergeCell ref="C17:D17"/>
    <mergeCell ref="C43:D43"/>
    <mergeCell ref="C20:D20"/>
    <mergeCell ref="C44:D44"/>
    <mergeCell ref="C21:D21"/>
    <mergeCell ref="C45:D45"/>
    <mergeCell ref="C24:D24"/>
    <mergeCell ref="C40:D40"/>
    <mergeCell ref="C18:D18"/>
    <mergeCell ref="C41:D41"/>
    <mergeCell ref="C42:D42"/>
    <mergeCell ref="C25:D25"/>
    <mergeCell ref="C26:D26"/>
    <mergeCell ref="C50:D50"/>
    <mergeCell ref="C58:D58"/>
    <mergeCell ref="C27:D27"/>
    <mergeCell ref="C51:D51"/>
    <mergeCell ref="C28:D28"/>
    <mergeCell ref="C52:D52"/>
    <mergeCell ref="C29:D29"/>
    <mergeCell ref="C53:D53"/>
    <mergeCell ref="C31:D31"/>
    <mergeCell ref="C55:D55"/>
    <mergeCell ref="C32:D32"/>
    <mergeCell ref="C56:D56"/>
    <mergeCell ref="C57:D57"/>
    <mergeCell ref="C46:D46"/>
    <mergeCell ref="C47:D47"/>
    <mergeCell ref="C48:D48"/>
    <mergeCell ref="C75:D75"/>
    <mergeCell ref="C78:F78"/>
    <mergeCell ref="C73:D73"/>
    <mergeCell ref="C59:D59"/>
    <mergeCell ref="C60:D60"/>
    <mergeCell ref="C62:D62"/>
    <mergeCell ref="C63:D63"/>
    <mergeCell ref="C64:D64"/>
    <mergeCell ref="C65:D65"/>
    <mergeCell ref="C66:D66"/>
    <mergeCell ref="C67:D67"/>
    <mergeCell ref="C68:D68"/>
    <mergeCell ref="C70:D70"/>
    <mergeCell ref="C71:D71"/>
    <mergeCell ref="B2:F2"/>
    <mergeCell ref="B3:F3"/>
    <mergeCell ref="B4:F4"/>
    <mergeCell ref="B5:F5"/>
    <mergeCell ref="B6:F6"/>
  </mergeCells>
  <printOptions horizontalCentered="1"/>
  <pageMargins left="0.70866141732283472" right="0.70866141732283472" top="0.74803149606299213" bottom="0.74803149606299213" header="0.31496062992125984" footer="0.31496062992125984"/>
  <pageSetup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S164"/>
  <sheetViews>
    <sheetView showGridLines="0" topLeftCell="B1" zoomScale="120" zoomScaleNormal="120" workbookViewId="0">
      <selection activeCell="B5" sqref="B5:I5"/>
    </sheetView>
  </sheetViews>
  <sheetFormatPr baseColWidth="10" defaultColWidth="0" defaultRowHeight="12" zeroHeight="1"/>
  <cols>
    <col min="1" max="1" width="3.42578125" style="1" customWidth="1"/>
    <col min="2" max="3" width="3.7109375" style="1" customWidth="1"/>
    <col min="4" max="4" width="24" style="1" customWidth="1"/>
    <col min="5" max="5" width="7.42578125" style="1" customWidth="1"/>
    <col min="6" max="6" width="28.140625" style="1" customWidth="1"/>
    <col min="7" max="7" width="13" style="23" customWidth="1"/>
    <col min="8" max="8" width="17.42578125" style="23" customWidth="1"/>
    <col min="9" max="9" width="5.85546875" style="1" customWidth="1"/>
    <col min="10" max="10" width="3" style="1" customWidth="1"/>
    <col min="11" max="248" width="0" style="1" hidden="1"/>
    <col min="249" max="249" width="10" style="1" bestFit="1" customWidth="1"/>
    <col min="250" max="250" width="3.7109375" style="1" customWidth="1"/>
    <col min="251" max="251" width="31.28515625" style="154" customWidth="1"/>
    <col min="252" max="252" width="24" style="154" customWidth="1"/>
    <col min="253" max="253" width="22.85546875" style="154" customWidth="1"/>
    <col min="254" max="254" width="20.140625" style="1" customWidth="1"/>
    <col min="255" max="256" width="18.7109375" style="1" customWidth="1"/>
    <col min="257" max="257" width="7.7109375" style="1" customWidth="1"/>
    <col min="258" max="259" width="3.7109375" style="1" customWidth="1"/>
    <col min="260" max="264" width="18.7109375" style="1" customWidth="1"/>
    <col min="265" max="265" width="1.85546875" style="1" customWidth="1"/>
    <col min="266" max="266" width="3" style="1" customWidth="1"/>
    <col min="267" max="504" width="0" style="1" hidden="1"/>
    <col min="505" max="505" width="3.42578125" style="1" customWidth="1"/>
    <col min="506" max="507" width="3.7109375" style="1" customWidth="1"/>
    <col min="508" max="508" width="24" style="1" customWidth="1"/>
    <col min="509" max="509" width="22.85546875" style="1" customWidth="1"/>
    <col min="510" max="510" width="20.140625" style="1" customWidth="1"/>
    <col min="511" max="512" width="18.7109375" style="1" customWidth="1"/>
    <col min="513" max="513" width="7.7109375" style="1" customWidth="1"/>
    <col min="514" max="515" width="3.7109375" style="1" customWidth="1"/>
    <col min="516" max="520" width="18.7109375" style="1" customWidth="1"/>
    <col min="521" max="521" width="1.85546875" style="1" customWidth="1"/>
    <col min="522" max="522" width="3" style="1" customWidth="1"/>
    <col min="523" max="760" width="0" style="1" hidden="1"/>
    <col min="761" max="761" width="3.42578125" style="1" customWidth="1"/>
    <col min="762" max="763" width="3.7109375" style="1" customWidth="1"/>
    <col min="764" max="764" width="24" style="1" customWidth="1"/>
    <col min="765" max="765" width="22.85546875" style="1" customWidth="1"/>
    <col min="766" max="766" width="20.140625" style="1" customWidth="1"/>
    <col min="767" max="768" width="18.7109375" style="1" customWidth="1"/>
    <col min="769" max="769" width="7.7109375" style="1" customWidth="1"/>
    <col min="770" max="771" width="3.7109375" style="1" customWidth="1"/>
    <col min="772" max="776" width="18.7109375" style="1" customWidth="1"/>
    <col min="777" max="777" width="1.85546875" style="1" customWidth="1"/>
    <col min="778" max="778" width="3" style="1" customWidth="1"/>
    <col min="779" max="1016" width="0" style="1" hidden="1"/>
    <col min="1017" max="1017" width="3.42578125" style="1" customWidth="1"/>
    <col min="1018" max="1019" width="3.7109375" style="1" customWidth="1"/>
    <col min="1020" max="1020" width="24" style="1" customWidth="1"/>
    <col min="1021" max="1021" width="22.85546875" style="1" customWidth="1"/>
    <col min="1022" max="1022" width="20.140625" style="1" customWidth="1"/>
    <col min="1023" max="1024" width="18.7109375" style="1" customWidth="1"/>
    <col min="1025" max="1025" width="7.7109375" style="1" customWidth="1"/>
    <col min="1026" max="1027" width="3.7109375" style="1" customWidth="1"/>
    <col min="1028" max="1032" width="18.7109375" style="1" customWidth="1"/>
    <col min="1033" max="1033" width="1.85546875" style="1" customWidth="1"/>
    <col min="1034" max="1034" width="3" style="1" customWidth="1"/>
    <col min="1035" max="1272" width="0" style="1" hidden="1"/>
    <col min="1273" max="1273" width="3.42578125" style="1" customWidth="1"/>
    <col min="1274" max="1275" width="3.7109375" style="1" customWidth="1"/>
    <col min="1276" max="1276" width="24" style="1" customWidth="1"/>
    <col min="1277" max="1277" width="22.85546875" style="1" customWidth="1"/>
    <col min="1278" max="1278" width="20.140625" style="1" customWidth="1"/>
    <col min="1279" max="1280" width="18.7109375" style="1" customWidth="1"/>
    <col min="1281" max="1281" width="7.7109375" style="1" customWidth="1"/>
    <col min="1282" max="1283" width="3.7109375" style="1" customWidth="1"/>
    <col min="1284" max="1288" width="18.7109375" style="1" customWidth="1"/>
    <col min="1289" max="1289" width="1.85546875" style="1" customWidth="1"/>
    <col min="1290" max="1290" width="3" style="1" customWidth="1"/>
    <col min="1291" max="1528" width="0" style="1" hidden="1"/>
    <col min="1529" max="1529" width="3.42578125" style="1" customWidth="1"/>
    <col min="1530" max="1531" width="3.7109375" style="1" customWidth="1"/>
    <col min="1532" max="1532" width="24" style="1" customWidth="1"/>
    <col min="1533" max="1533" width="22.85546875" style="1" customWidth="1"/>
    <col min="1534" max="1534" width="20.140625" style="1" customWidth="1"/>
    <col min="1535" max="1536" width="18.7109375" style="1" customWidth="1"/>
    <col min="1537" max="1537" width="7.7109375" style="1" customWidth="1"/>
    <col min="1538" max="1539" width="3.7109375" style="1" customWidth="1"/>
    <col min="1540" max="1544" width="18.7109375" style="1" customWidth="1"/>
    <col min="1545" max="1545" width="1.85546875" style="1" customWidth="1"/>
    <col min="1546" max="1546" width="3" style="1" customWidth="1"/>
    <col min="1547" max="1784" width="0" style="1" hidden="1"/>
    <col min="1785" max="1785" width="3.42578125" style="1" customWidth="1"/>
    <col min="1786" max="1787" width="3.7109375" style="1" customWidth="1"/>
    <col min="1788" max="1788" width="24" style="1" customWidth="1"/>
    <col min="1789" max="1789" width="22.85546875" style="1" customWidth="1"/>
    <col min="1790" max="1790" width="20.140625" style="1" customWidth="1"/>
    <col min="1791" max="1792" width="18.7109375" style="1" customWidth="1"/>
    <col min="1793" max="1793" width="7.7109375" style="1" customWidth="1"/>
    <col min="1794" max="1795" width="3.7109375" style="1" customWidth="1"/>
    <col min="1796" max="1800" width="18.7109375" style="1" customWidth="1"/>
    <col min="1801" max="1801" width="1.85546875" style="1" customWidth="1"/>
    <col min="1802" max="1802" width="3" style="1" customWidth="1"/>
    <col min="1803" max="2040" width="0" style="1" hidden="1"/>
    <col min="2041" max="2041" width="3.42578125" style="1" customWidth="1"/>
    <col min="2042" max="2043" width="3.7109375" style="1" customWidth="1"/>
    <col min="2044" max="2044" width="24" style="1" customWidth="1"/>
    <col min="2045" max="2045" width="22.85546875" style="1" customWidth="1"/>
    <col min="2046" max="2046" width="20.140625" style="1" customWidth="1"/>
    <col min="2047" max="2048" width="18.7109375" style="1" customWidth="1"/>
    <col min="2049" max="2049" width="7.7109375" style="1" customWidth="1"/>
    <col min="2050" max="2051" width="3.7109375" style="1" customWidth="1"/>
    <col min="2052" max="2056" width="18.7109375" style="1" customWidth="1"/>
    <col min="2057" max="2057" width="1.85546875" style="1" customWidth="1"/>
    <col min="2058" max="2058" width="3" style="1" customWidth="1"/>
    <col min="2059" max="2296" width="0" style="1" hidden="1"/>
    <col min="2297" max="2297" width="3.42578125" style="1" customWidth="1"/>
    <col min="2298" max="2299" width="3.7109375" style="1" customWidth="1"/>
    <col min="2300" max="2300" width="24" style="1" customWidth="1"/>
    <col min="2301" max="2301" width="22.85546875" style="1" customWidth="1"/>
    <col min="2302" max="2302" width="20.140625" style="1" customWidth="1"/>
    <col min="2303" max="2304" width="18.7109375" style="1" customWidth="1"/>
    <col min="2305" max="2305" width="7.7109375" style="1" customWidth="1"/>
    <col min="2306" max="2307" width="3.7109375" style="1" customWidth="1"/>
    <col min="2308" max="2312" width="18.7109375" style="1" customWidth="1"/>
    <col min="2313" max="2313" width="1.85546875" style="1" customWidth="1"/>
    <col min="2314" max="2314" width="3" style="1" customWidth="1"/>
    <col min="2315" max="2552" width="0" style="1" hidden="1"/>
    <col min="2553" max="2553" width="3.42578125" style="1" customWidth="1"/>
    <col min="2554" max="2555" width="3.7109375" style="1" customWidth="1"/>
    <col min="2556" max="2556" width="24" style="1" customWidth="1"/>
    <col min="2557" max="2557" width="22.85546875" style="1" customWidth="1"/>
    <col min="2558" max="2558" width="20.140625" style="1" customWidth="1"/>
    <col min="2559" max="2560" width="18.7109375" style="1" customWidth="1"/>
    <col min="2561" max="2561" width="7.7109375" style="1" customWidth="1"/>
    <col min="2562" max="2563" width="3.7109375" style="1" customWidth="1"/>
    <col min="2564" max="2568" width="18.7109375" style="1" customWidth="1"/>
    <col min="2569" max="2569" width="1.85546875" style="1" customWidth="1"/>
    <col min="2570" max="2570" width="3" style="1" customWidth="1"/>
    <col min="2571" max="2808" width="0" style="1" hidden="1"/>
    <col min="2809" max="2809" width="3.42578125" style="1" customWidth="1"/>
    <col min="2810" max="2811" width="3.7109375" style="1" customWidth="1"/>
    <col min="2812" max="2812" width="24" style="1" customWidth="1"/>
    <col min="2813" max="2813" width="22.85546875" style="1" customWidth="1"/>
    <col min="2814" max="2814" width="20.140625" style="1" customWidth="1"/>
    <col min="2815" max="2816" width="18.7109375" style="1" customWidth="1"/>
    <col min="2817" max="2817" width="7.7109375" style="1" customWidth="1"/>
    <col min="2818" max="2819" width="3.7109375" style="1" customWidth="1"/>
    <col min="2820" max="2824" width="18.7109375" style="1" customWidth="1"/>
    <col min="2825" max="2825" width="1.85546875" style="1" customWidth="1"/>
    <col min="2826" max="2826" width="3" style="1" customWidth="1"/>
    <col min="2827" max="3064" width="0" style="1" hidden="1"/>
    <col min="3065" max="3065" width="3.42578125" style="1" customWidth="1"/>
    <col min="3066" max="3067" width="3.7109375" style="1" customWidth="1"/>
    <col min="3068" max="3068" width="24" style="1" customWidth="1"/>
    <col min="3069" max="3069" width="22.85546875" style="1" customWidth="1"/>
    <col min="3070" max="3070" width="20.140625" style="1" customWidth="1"/>
    <col min="3071" max="3072" width="18.7109375" style="1" customWidth="1"/>
    <col min="3073" max="3073" width="7.7109375" style="1" customWidth="1"/>
    <col min="3074" max="3075" width="3.7109375" style="1" customWidth="1"/>
    <col min="3076" max="3080" width="18.7109375" style="1" customWidth="1"/>
    <col min="3081" max="3081" width="1.85546875" style="1" customWidth="1"/>
    <col min="3082" max="3082" width="3" style="1" customWidth="1"/>
    <col min="3083" max="3320" width="0" style="1" hidden="1"/>
    <col min="3321" max="3321" width="3.42578125" style="1" customWidth="1"/>
    <col min="3322" max="3323" width="3.7109375" style="1" customWidth="1"/>
    <col min="3324" max="3324" width="24" style="1" customWidth="1"/>
    <col min="3325" max="3325" width="22.85546875" style="1" customWidth="1"/>
    <col min="3326" max="3326" width="20.140625" style="1" customWidth="1"/>
    <col min="3327" max="3328" width="18.7109375" style="1" customWidth="1"/>
    <col min="3329" max="3329" width="7.7109375" style="1" customWidth="1"/>
    <col min="3330" max="3331" width="3.7109375" style="1" customWidth="1"/>
    <col min="3332" max="3336" width="18.7109375" style="1" customWidth="1"/>
    <col min="3337" max="3337" width="1.85546875" style="1" customWidth="1"/>
    <col min="3338" max="3338" width="3" style="1" customWidth="1"/>
    <col min="3339" max="3576" width="0" style="1" hidden="1"/>
    <col min="3577" max="3577" width="3.42578125" style="1" customWidth="1"/>
    <col min="3578" max="3579" width="3.7109375" style="1" customWidth="1"/>
    <col min="3580" max="3580" width="24" style="1" customWidth="1"/>
    <col min="3581" max="3581" width="22.85546875" style="1" customWidth="1"/>
    <col min="3582" max="3582" width="20.140625" style="1" customWidth="1"/>
    <col min="3583" max="3584" width="18.7109375" style="1" customWidth="1"/>
    <col min="3585" max="3585" width="7.7109375" style="1" customWidth="1"/>
    <col min="3586" max="3587" width="3.7109375" style="1" customWidth="1"/>
    <col min="3588" max="3592" width="18.7109375" style="1" customWidth="1"/>
    <col min="3593" max="3593" width="1.85546875" style="1" customWidth="1"/>
    <col min="3594" max="3594" width="3" style="1" customWidth="1"/>
    <col min="3595" max="3832" width="0" style="1" hidden="1"/>
    <col min="3833" max="3833" width="3.42578125" style="1" customWidth="1"/>
    <col min="3834" max="3835" width="3.7109375" style="1" customWidth="1"/>
    <col min="3836" max="3836" width="24" style="1" customWidth="1"/>
    <col min="3837" max="3837" width="22.85546875" style="1" customWidth="1"/>
    <col min="3838" max="3838" width="20.140625" style="1" customWidth="1"/>
    <col min="3839" max="3840" width="18.7109375" style="1" customWidth="1"/>
    <col min="3841" max="3841" width="7.7109375" style="1" customWidth="1"/>
    <col min="3842" max="3843" width="3.7109375" style="1" customWidth="1"/>
    <col min="3844" max="3848" width="18.7109375" style="1" customWidth="1"/>
    <col min="3849" max="3849" width="1.85546875" style="1" customWidth="1"/>
    <col min="3850" max="3850" width="3" style="1" customWidth="1"/>
    <col min="3851" max="4088" width="0" style="1" hidden="1"/>
    <col min="4089" max="4089" width="3.42578125" style="1" customWidth="1"/>
    <col min="4090" max="4091" width="3.7109375" style="1" customWidth="1"/>
    <col min="4092" max="4092" width="24" style="1" customWidth="1"/>
    <col min="4093" max="4093" width="22.85546875" style="1" customWidth="1"/>
    <col min="4094" max="4094" width="20.140625" style="1" customWidth="1"/>
    <col min="4095" max="4096" width="18.7109375" style="1" customWidth="1"/>
    <col min="4097" max="4097" width="7.7109375" style="1" customWidth="1"/>
    <col min="4098" max="4099" width="3.7109375" style="1" customWidth="1"/>
    <col min="4100" max="4104" width="18.7109375" style="1" customWidth="1"/>
    <col min="4105" max="4105" width="1.85546875" style="1" customWidth="1"/>
    <col min="4106" max="4106" width="3" style="1" customWidth="1"/>
    <col min="4107" max="4344" width="0" style="1" hidden="1"/>
    <col min="4345" max="4345" width="3.42578125" style="1" customWidth="1"/>
    <col min="4346" max="4347" width="3.7109375" style="1" customWidth="1"/>
    <col min="4348" max="4348" width="24" style="1" customWidth="1"/>
    <col min="4349" max="4349" width="22.85546875" style="1" customWidth="1"/>
    <col min="4350" max="4350" width="20.140625" style="1" customWidth="1"/>
    <col min="4351" max="4352" width="18.7109375" style="1" customWidth="1"/>
    <col min="4353" max="4353" width="7.7109375" style="1" customWidth="1"/>
    <col min="4354" max="4355" width="3.7109375" style="1" customWidth="1"/>
    <col min="4356" max="4360" width="18.7109375" style="1" customWidth="1"/>
    <col min="4361" max="4361" width="1.85546875" style="1" customWidth="1"/>
    <col min="4362" max="4362" width="3" style="1" customWidth="1"/>
    <col min="4363" max="4600" width="0" style="1" hidden="1"/>
    <col min="4601" max="4601" width="3.42578125" style="1" customWidth="1"/>
    <col min="4602" max="4603" width="3.7109375" style="1" customWidth="1"/>
    <col min="4604" max="4604" width="24" style="1" customWidth="1"/>
    <col min="4605" max="4605" width="22.85546875" style="1" customWidth="1"/>
    <col min="4606" max="4606" width="20.140625" style="1" customWidth="1"/>
    <col min="4607" max="4608" width="18.7109375" style="1" customWidth="1"/>
    <col min="4609" max="4609" width="7.7109375" style="1" customWidth="1"/>
    <col min="4610" max="4611" width="3.7109375" style="1" customWidth="1"/>
    <col min="4612" max="4616" width="18.7109375" style="1" customWidth="1"/>
    <col min="4617" max="4617" width="1.85546875" style="1" customWidth="1"/>
    <col min="4618" max="4618" width="3" style="1" customWidth="1"/>
    <col min="4619" max="4856" width="0" style="1" hidden="1"/>
    <col min="4857" max="4857" width="3.42578125" style="1" customWidth="1"/>
    <col min="4858" max="4859" width="3.7109375" style="1" customWidth="1"/>
    <col min="4860" max="4860" width="24" style="1" customWidth="1"/>
    <col min="4861" max="4861" width="22.85546875" style="1" customWidth="1"/>
    <col min="4862" max="4862" width="20.140625" style="1" customWidth="1"/>
    <col min="4863" max="4864" width="18.7109375" style="1" customWidth="1"/>
    <col min="4865" max="4865" width="7.7109375" style="1" customWidth="1"/>
    <col min="4866" max="4867" width="3.7109375" style="1" customWidth="1"/>
    <col min="4868" max="4872" width="18.7109375" style="1" customWidth="1"/>
    <col min="4873" max="4873" width="1.85546875" style="1" customWidth="1"/>
    <col min="4874" max="4874" width="3" style="1" customWidth="1"/>
    <col min="4875" max="5112" width="0" style="1" hidden="1"/>
    <col min="5113" max="5113" width="3.42578125" style="1" customWidth="1"/>
    <col min="5114" max="5115" width="3.7109375" style="1" customWidth="1"/>
    <col min="5116" max="5116" width="24" style="1" customWidth="1"/>
    <col min="5117" max="5117" width="22.85546875" style="1" customWidth="1"/>
    <col min="5118" max="5118" width="20.140625" style="1" customWidth="1"/>
    <col min="5119" max="5120" width="18.7109375" style="1" customWidth="1"/>
    <col min="5121" max="5121" width="7.7109375" style="1" customWidth="1"/>
    <col min="5122" max="5123" width="3.7109375" style="1" customWidth="1"/>
    <col min="5124" max="5128" width="18.7109375" style="1" customWidth="1"/>
    <col min="5129" max="5129" width="1.85546875" style="1" customWidth="1"/>
    <col min="5130" max="5130" width="3" style="1" customWidth="1"/>
    <col min="5131" max="5368" width="0" style="1" hidden="1"/>
    <col min="5369" max="5369" width="3.42578125" style="1" customWidth="1"/>
    <col min="5370" max="5371" width="3.7109375" style="1" customWidth="1"/>
    <col min="5372" max="5372" width="24" style="1" customWidth="1"/>
    <col min="5373" max="5373" width="22.85546875" style="1" customWidth="1"/>
    <col min="5374" max="5374" width="20.140625" style="1" customWidth="1"/>
    <col min="5375" max="5376" width="18.7109375" style="1" customWidth="1"/>
    <col min="5377" max="5377" width="7.7109375" style="1" customWidth="1"/>
    <col min="5378" max="5379" width="3.7109375" style="1" customWidth="1"/>
    <col min="5380" max="5384" width="18.7109375" style="1" customWidth="1"/>
    <col min="5385" max="5385" width="1.85546875" style="1" customWidth="1"/>
    <col min="5386" max="5386" width="3" style="1" customWidth="1"/>
    <col min="5387" max="5624" width="0" style="1" hidden="1"/>
    <col min="5625" max="5625" width="3.42578125" style="1" customWidth="1"/>
    <col min="5626" max="5627" width="3.7109375" style="1" customWidth="1"/>
    <col min="5628" max="5628" width="24" style="1" customWidth="1"/>
    <col min="5629" max="5629" width="22.85546875" style="1" customWidth="1"/>
    <col min="5630" max="5630" width="20.140625" style="1" customWidth="1"/>
    <col min="5631" max="5632" width="18.7109375" style="1" customWidth="1"/>
    <col min="5633" max="5633" width="7.7109375" style="1" customWidth="1"/>
    <col min="5634" max="5635" width="3.7109375" style="1" customWidth="1"/>
    <col min="5636" max="5640" width="18.7109375" style="1" customWidth="1"/>
    <col min="5641" max="5641" width="1.85546875" style="1" customWidth="1"/>
    <col min="5642" max="5642" width="3" style="1" customWidth="1"/>
    <col min="5643" max="5880" width="0" style="1" hidden="1"/>
    <col min="5881" max="5881" width="3.42578125" style="1" customWidth="1"/>
    <col min="5882" max="5883" width="3.7109375" style="1" customWidth="1"/>
    <col min="5884" max="5884" width="24" style="1" customWidth="1"/>
    <col min="5885" max="5885" width="22.85546875" style="1" customWidth="1"/>
    <col min="5886" max="5886" width="20.140625" style="1" customWidth="1"/>
    <col min="5887" max="5888" width="18.7109375" style="1" customWidth="1"/>
    <col min="5889" max="5889" width="7.7109375" style="1" customWidth="1"/>
    <col min="5890" max="5891" width="3.7109375" style="1" customWidth="1"/>
    <col min="5892" max="5896" width="18.7109375" style="1" customWidth="1"/>
    <col min="5897" max="5897" width="1.85546875" style="1" customWidth="1"/>
    <col min="5898" max="5898" width="3" style="1" customWidth="1"/>
    <col min="5899" max="6136" width="0" style="1" hidden="1"/>
    <col min="6137" max="6137" width="3.42578125" style="1" customWidth="1"/>
    <col min="6138" max="6139" width="3.7109375" style="1" customWidth="1"/>
    <col min="6140" max="6140" width="24" style="1" customWidth="1"/>
    <col min="6141" max="6141" width="22.85546875" style="1" customWidth="1"/>
    <col min="6142" max="6142" width="20.140625" style="1" customWidth="1"/>
    <col min="6143" max="6144" width="18.7109375" style="1" customWidth="1"/>
    <col min="6145" max="6145" width="7.7109375" style="1" customWidth="1"/>
    <col min="6146" max="6147" width="3.7109375" style="1" customWidth="1"/>
    <col min="6148" max="6152" width="18.7109375" style="1" customWidth="1"/>
    <col min="6153" max="6153" width="1.85546875" style="1" customWidth="1"/>
    <col min="6154" max="6154" width="3" style="1" customWidth="1"/>
    <col min="6155" max="6392" width="0" style="1" hidden="1"/>
    <col min="6393" max="6393" width="3.42578125" style="1" customWidth="1"/>
    <col min="6394" max="6395" width="3.7109375" style="1" customWidth="1"/>
    <col min="6396" max="6396" width="24" style="1" customWidth="1"/>
    <col min="6397" max="6397" width="22.85546875" style="1" customWidth="1"/>
    <col min="6398" max="6398" width="20.140625" style="1" customWidth="1"/>
    <col min="6399" max="6400" width="18.7109375" style="1" customWidth="1"/>
    <col min="6401" max="6401" width="7.7109375" style="1" customWidth="1"/>
    <col min="6402" max="6403" width="3.7109375" style="1" customWidth="1"/>
    <col min="6404" max="6408" width="18.7109375" style="1" customWidth="1"/>
    <col min="6409" max="6409" width="1.85546875" style="1" customWidth="1"/>
    <col min="6410" max="6410" width="3" style="1" customWidth="1"/>
    <col min="6411" max="6648" width="0" style="1" hidden="1"/>
    <col min="6649" max="6649" width="3.42578125" style="1" customWidth="1"/>
    <col min="6650" max="6651" width="3.7109375" style="1" customWidth="1"/>
    <col min="6652" max="6652" width="24" style="1" customWidth="1"/>
    <col min="6653" max="6653" width="22.85546875" style="1" customWidth="1"/>
    <col min="6654" max="6654" width="20.140625" style="1" customWidth="1"/>
    <col min="6655" max="6656" width="18.7109375" style="1" customWidth="1"/>
    <col min="6657" max="6657" width="7.7109375" style="1" customWidth="1"/>
    <col min="6658" max="6659" width="3.7109375" style="1" customWidth="1"/>
    <col min="6660" max="6664" width="18.7109375" style="1" customWidth="1"/>
    <col min="6665" max="6665" width="1.85546875" style="1" customWidth="1"/>
    <col min="6666" max="6666" width="3" style="1" customWidth="1"/>
    <col min="6667" max="6904" width="0" style="1" hidden="1"/>
    <col min="6905" max="6905" width="3.42578125" style="1" customWidth="1"/>
    <col min="6906" max="6907" width="3.7109375" style="1" customWidth="1"/>
    <col min="6908" max="6908" width="24" style="1" customWidth="1"/>
    <col min="6909" max="6909" width="22.85546875" style="1" customWidth="1"/>
    <col min="6910" max="6910" width="20.140625" style="1" customWidth="1"/>
    <col min="6911" max="6912" width="18.7109375" style="1" customWidth="1"/>
    <col min="6913" max="6913" width="7.7109375" style="1" customWidth="1"/>
    <col min="6914" max="6915" width="3.7109375" style="1" customWidth="1"/>
    <col min="6916" max="6920" width="18.7109375" style="1" customWidth="1"/>
    <col min="6921" max="6921" width="1.85546875" style="1" customWidth="1"/>
    <col min="6922" max="6922" width="3" style="1" customWidth="1"/>
    <col min="6923" max="7160" width="0" style="1" hidden="1"/>
    <col min="7161" max="7161" width="3.42578125" style="1" customWidth="1"/>
    <col min="7162" max="7163" width="3.7109375" style="1" customWidth="1"/>
    <col min="7164" max="7164" width="24" style="1" customWidth="1"/>
    <col min="7165" max="7165" width="22.85546875" style="1" customWidth="1"/>
    <col min="7166" max="7166" width="20.140625" style="1" customWidth="1"/>
    <col min="7167" max="7168" width="18.7109375" style="1" customWidth="1"/>
    <col min="7169" max="7169" width="7.7109375" style="1" customWidth="1"/>
    <col min="7170" max="7171" width="3.7109375" style="1" customWidth="1"/>
    <col min="7172" max="7176" width="18.7109375" style="1" customWidth="1"/>
    <col min="7177" max="7177" width="1.85546875" style="1" customWidth="1"/>
    <col min="7178" max="7178" width="3" style="1" customWidth="1"/>
    <col min="7179" max="7416" width="0" style="1" hidden="1"/>
    <col min="7417" max="7417" width="3.42578125" style="1" customWidth="1"/>
    <col min="7418" max="7419" width="3.7109375" style="1" customWidth="1"/>
    <col min="7420" max="7420" width="24" style="1" customWidth="1"/>
    <col min="7421" max="7421" width="22.85546875" style="1" customWidth="1"/>
    <col min="7422" max="7422" width="20.140625" style="1" customWidth="1"/>
    <col min="7423" max="7424" width="18.7109375" style="1" customWidth="1"/>
    <col min="7425" max="7425" width="7.7109375" style="1" customWidth="1"/>
    <col min="7426" max="7427" width="3.7109375" style="1" customWidth="1"/>
    <col min="7428" max="7432" width="18.7109375" style="1" customWidth="1"/>
    <col min="7433" max="7433" width="1.85546875" style="1" customWidth="1"/>
    <col min="7434" max="7434" width="3" style="1" customWidth="1"/>
    <col min="7435" max="7672" width="0" style="1" hidden="1"/>
    <col min="7673" max="7673" width="3.42578125" style="1" customWidth="1"/>
    <col min="7674" max="7675" width="3.7109375" style="1" customWidth="1"/>
    <col min="7676" max="7676" width="24" style="1" customWidth="1"/>
    <col min="7677" max="7677" width="22.85546875" style="1" customWidth="1"/>
    <col min="7678" max="7678" width="20.140625" style="1" customWidth="1"/>
    <col min="7679" max="7680" width="18.7109375" style="1" customWidth="1"/>
    <col min="7681" max="7681" width="7.7109375" style="1" customWidth="1"/>
    <col min="7682" max="7683" width="3.7109375" style="1" customWidth="1"/>
    <col min="7684" max="7688" width="18.7109375" style="1" customWidth="1"/>
    <col min="7689" max="7689" width="1.85546875" style="1" customWidth="1"/>
    <col min="7690" max="7690" width="3" style="1" customWidth="1"/>
    <col min="7691" max="7928" width="0" style="1" hidden="1"/>
    <col min="7929" max="7929" width="3.42578125" style="1" customWidth="1"/>
    <col min="7930" max="7931" width="3.7109375" style="1" customWidth="1"/>
    <col min="7932" max="7932" width="24" style="1" customWidth="1"/>
    <col min="7933" max="7933" width="22.85546875" style="1" customWidth="1"/>
    <col min="7934" max="7934" width="20.140625" style="1" customWidth="1"/>
    <col min="7935" max="7936" width="18.7109375" style="1" customWidth="1"/>
    <col min="7937" max="7937" width="7.7109375" style="1" customWidth="1"/>
    <col min="7938" max="7939" width="3.7109375" style="1" customWidth="1"/>
    <col min="7940" max="7944" width="18.7109375" style="1" customWidth="1"/>
    <col min="7945" max="7945" width="1.85546875" style="1" customWidth="1"/>
    <col min="7946" max="7946" width="3" style="1" customWidth="1"/>
    <col min="7947" max="8184" width="0" style="1" hidden="1"/>
    <col min="8185" max="8185" width="3.42578125" style="1" customWidth="1"/>
    <col min="8186" max="8187" width="3.7109375" style="1" customWidth="1"/>
    <col min="8188" max="8188" width="24" style="1" customWidth="1"/>
    <col min="8189" max="8189" width="22.85546875" style="1" customWidth="1"/>
    <col min="8190" max="8190" width="20.140625" style="1" customWidth="1"/>
    <col min="8191" max="8192" width="18.7109375" style="1" customWidth="1"/>
    <col min="8193" max="8193" width="7.7109375" style="1" customWidth="1"/>
    <col min="8194" max="8195" width="3.7109375" style="1" customWidth="1"/>
    <col min="8196" max="8200" width="18.7109375" style="1" customWidth="1"/>
    <col min="8201" max="8201" width="1.85546875" style="1" customWidth="1"/>
    <col min="8202" max="8202" width="3" style="1" customWidth="1"/>
    <col min="8203" max="8440" width="0" style="1" hidden="1"/>
    <col min="8441" max="8441" width="3.42578125" style="1" customWidth="1"/>
    <col min="8442" max="8443" width="3.7109375" style="1" customWidth="1"/>
    <col min="8444" max="8444" width="24" style="1" customWidth="1"/>
    <col min="8445" max="8445" width="22.85546875" style="1" customWidth="1"/>
    <col min="8446" max="8446" width="20.140625" style="1" customWidth="1"/>
    <col min="8447" max="8448" width="18.7109375" style="1" customWidth="1"/>
    <col min="8449" max="8449" width="7.7109375" style="1" customWidth="1"/>
    <col min="8450" max="8451" width="3.7109375" style="1" customWidth="1"/>
    <col min="8452" max="8456" width="18.7109375" style="1" customWidth="1"/>
    <col min="8457" max="8457" width="1.85546875" style="1" customWidth="1"/>
    <col min="8458" max="8458" width="3" style="1" customWidth="1"/>
    <col min="8459" max="8696" width="0" style="1" hidden="1"/>
    <col min="8697" max="8697" width="3.42578125" style="1" customWidth="1"/>
    <col min="8698" max="8699" width="3.7109375" style="1" customWidth="1"/>
    <col min="8700" max="8700" width="24" style="1" customWidth="1"/>
    <col min="8701" max="8701" width="22.85546875" style="1" customWidth="1"/>
    <col min="8702" max="8702" width="20.140625" style="1" customWidth="1"/>
    <col min="8703" max="8704" width="18.7109375" style="1" customWidth="1"/>
    <col min="8705" max="8705" width="7.7109375" style="1" customWidth="1"/>
    <col min="8706" max="8707" width="3.7109375" style="1" customWidth="1"/>
    <col min="8708" max="8712" width="18.7109375" style="1" customWidth="1"/>
    <col min="8713" max="8713" width="1.85546875" style="1" customWidth="1"/>
    <col min="8714" max="8714" width="3" style="1" customWidth="1"/>
    <col min="8715" max="8952" width="0" style="1" hidden="1"/>
    <col min="8953" max="8953" width="3.42578125" style="1" customWidth="1"/>
    <col min="8954" max="8955" width="3.7109375" style="1" customWidth="1"/>
    <col min="8956" max="8956" width="24" style="1" customWidth="1"/>
    <col min="8957" max="8957" width="22.85546875" style="1" customWidth="1"/>
    <col min="8958" max="8958" width="20.140625" style="1" customWidth="1"/>
    <col min="8959" max="8960" width="18.7109375" style="1" customWidth="1"/>
    <col min="8961" max="8961" width="7.7109375" style="1" customWidth="1"/>
    <col min="8962" max="8963" width="3.7109375" style="1" customWidth="1"/>
    <col min="8964" max="8968" width="18.7109375" style="1" customWidth="1"/>
    <col min="8969" max="8969" width="1.85546875" style="1" customWidth="1"/>
    <col min="8970" max="8970" width="3" style="1" customWidth="1"/>
    <col min="8971" max="9208" width="0" style="1" hidden="1"/>
    <col min="9209" max="9209" width="3.42578125" style="1" customWidth="1"/>
    <col min="9210" max="9211" width="3.7109375" style="1" customWidth="1"/>
    <col min="9212" max="9212" width="24" style="1" customWidth="1"/>
    <col min="9213" max="9213" width="22.85546875" style="1" customWidth="1"/>
    <col min="9214" max="9214" width="20.140625" style="1" customWidth="1"/>
    <col min="9215" max="9216" width="18.7109375" style="1" customWidth="1"/>
    <col min="9217" max="9217" width="7.7109375" style="1" customWidth="1"/>
    <col min="9218" max="9219" width="3.7109375" style="1" customWidth="1"/>
    <col min="9220" max="9224" width="18.7109375" style="1" customWidth="1"/>
    <col min="9225" max="9225" width="1.85546875" style="1" customWidth="1"/>
    <col min="9226" max="9226" width="3" style="1" customWidth="1"/>
    <col min="9227" max="9464" width="0" style="1" hidden="1"/>
    <col min="9465" max="9465" width="3.42578125" style="1" customWidth="1"/>
    <col min="9466" max="9467" width="3.7109375" style="1" customWidth="1"/>
    <col min="9468" max="9468" width="24" style="1" customWidth="1"/>
    <col min="9469" max="9469" width="22.85546875" style="1" customWidth="1"/>
    <col min="9470" max="9470" width="20.140625" style="1" customWidth="1"/>
    <col min="9471" max="9472" width="18.7109375" style="1" customWidth="1"/>
    <col min="9473" max="9473" width="7.7109375" style="1" customWidth="1"/>
    <col min="9474" max="9475" width="3.7109375" style="1" customWidth="1"/>
    <col min="9476" max="9480" width="18.7109375" style="1" customWidth="1"/>
    <col min="9481" max="9481" width="1.85546875" style="1" customWidth="1"/>
    <col min="9482" max="9482" width="3" style="1" customWidth="1"/>
    <col min="9483" max="9720" width="0" style="1" hidden="1"/>
    <col min="9721" max="9721" width="3.42578125" style="1" customWidth="1"/>
    <col min="9722" max="9723" width="3.7109375" style="1" customWidth="1"/>
    <col min="9724" max="9724" width="24" style="1" customWidth="1"/>
    <col min="9725" max="9725" width="22.85546875" style="1" customWidth="1"/>
    <col min="9726" max="9726" width="20.140625" style="1" customWidth="1"/>
    <col min="9727" max="9728" width="18.7109375" style="1" customWidth="1"/>
    <col min="9729" max="9729" width="7.7109375" style="1" customWidth="1"/>
    <col min="9730" max="9731" width="3.7109375" style="1" customWidth="1"/>
    <col min="9732" max="9736" width="18.7109375" style="1" customWidth="1"/>
    <col min="9737" max="9737" width="1.85546875" style="1" customWidth="1"/>
    <col min="9738" max="9738" width="3" style="1" customWidth="1"/>
    <col min="9739" max="9976" width="0" style="1" hidden="1"/>
    <col min="9977" max="9977" width="3.42578125" style="1" customWidth="1"/>
    <col min="9978" max="9979" width="3.7109375" style="1" customWidth="1"/>
    <col min="9980" max="9980" width="24" style="1" customWidth="1"/>
    <col min="9981" max="9981" width="22.85546875" style="1" customWidth="1"/>
    <col min="9982" max="9982" width="20.140625" style="1" customWidth="1"/>
    <col min="9983" max="9984" width="18.7109375" style="1" customWidth="1"/>
    <col min="9985" max="9985" width="7.7109375" style="1" customWidth="1"/>
    <col min="9986" max="9987" width="3.7109375" style="1" customWidth="1"/>
    <col min="9988" max="9992" width="18.7109375" style="1" customWidth="1"/>
    <col min="9993" max="9993" width="1.85546875" style="1" customWidth="1"/>
    <col min="9994" max="9994" width="3" style="1" customWidth="1"/>
    <col min="9995" max="10232" width="0" style="1" hidden="1"/>
    <col min="10233" max="10233" width="3.42578125" style="1" customWidth="1"/>
    <col min="10234" max="10235" width="3.7109375" style="1" customWidth="1"/>
    <col min="10236" max="10236" width="24" style="1" customWidth="1"/>
    <col min="10237" max="10237" width="22.85546875" style="1" customWidth="1"/>
    <col min="10238" max="10238" width="20.140625" style="1" customWidth="1"/>
    <col min="10239" max="10240" width="18.7109375" style="1" customWidth="1"/>
    <col min="10241" max="10241" width="7.7109375" style="1" customWidth="1"/>
    <col min="10242" max="10243" width="3.7109375" style="1" customWidth="1"/>
    <col min="10244" max="10248" width="18.7109375" style="1" customWidth="1"/>
    <col min="10249" max="10249" width="1.85546875" style="1" customWidth="1"/>
    <col min="10250" max="10250" width="3" style="1" customWidth="1"/>
    <col min="10251" max="10488" width="0" style="1" hidden="1"/>
    <col min="10489" max="10489" width="3.42578125" style="1" customWidth="1"/>
    <col min="10490" max="10491" width="3.7109375" style="1" customWidth="1"/>
    <col min="10492" max="10492" width="24" style="1" customWidth="1"/>
    <col min="10493" max="10493" width="22.85546875" style="1" customWidth="1"/>
    <col min="10494" max="10494" width="20.140625" style="1" customWidth="1"/>
    <col min="10495" max="10496" width="18.7109375" style="1" customWidth="1"/>
    <col min="10497" max="10497" width="7.7109375" style="1" customWidth="1"/>
    <col min="10498" max="10499" width="3.7109375" style="1" customWidth="1"/>
    <col min="10500" max="10504" width="18.7109375" style="1" customWidth="1"/>
    <col min="10505" max="10505" width="1.85546875" style="1" customWidth="1"/>
    <col min="10506" max="10506" width="3" style="1" customWidth="1"/>
    <col min="10507" max="10744" width="0" style="1" hidden="1"/>
    <col min="10745" max="10745" width="3.42578125" style="1" customWidth="1"/>
    <col min="10746" max="10747" width="3.7109375" style="1" customWidth="1"/>
    <col min="10748" max="10748" width="24" style="1" customWidth="1"/>
    <col min="10749" max="10749" width="22.85546875" style="1" customWidth="1"/>
    <col min="10750" max="10750" width="20.140625" style="1" customWidth="1"/>
    <col min="10751" max="10752" width="18.7109375" style="1" customWidth="1"/>
    <col min="10753" max="10753" width="7.7109375" style="1" customWidth="1"/>
    <col min="10754" max="10755" width="3.7109375" style="1" customWidth="1"/>
    <col min="10756" max="10760" width="18.7109375" style="1" customWidth="1"/>
    <col min="10761" max="10761" width="1.85546875" style="1" customWidth="1"/>
    <col min="10762" max="10762" width="3" style="1" customWidth="1"/>
    <col min="10763" max="11000" width="0" style="1" hidden="1"/>
    <col min="11001" max="11001" width="3.42578125" style="1" customWidth="1"/>
    <col min="11002" max="11003" width="3.7109375" style="1" customWidth="1"/>
    <col min="11004" max="11004" width="24" style="1" customWidth="1"/>
    <col min="11005" max="11005" width="22.85546875" style="1" customWidth="1"/>
    <col min="11006" max="11006" width="20.140625" style="1" customWidth="1"/>
    <col min="11007" max="11008" width="18.7109375" style="1" customWidth="1"/>
    <col min="11009" max="11009" width="7.7109375" style="1" customWidth="1"/>
    <col min="11010" max="11011" width="3.7109375" style="1" customWidth="1"/>
    <col min="11012" max="11016" width="18.7109375" style="1" customWidth="1"/>
    <col min="11017" max="11017" width="1.85546875" style="1" customWidth="1"/>
    <col min="11018" max="11018" width="3" style="1" customWidth="1"/>
    <col min="11019" max="11256" width="0" style="1" hidden="1"/>
    <col min="11257" max="11257" width="3.42578125" style="1" customWidth="1"/>
    <col min="11258" max="11259" width="3.7109375" style="1" customWidth="1"/>
    <col min="11260" max="11260" width="24" style="1" customWidth="1"/>
    <col min="11261" max="11261" width="22.85546875" style="1" customWidth="1"/>
    <col min="11262" max="11262" width="20.140625" style="1" customWidth="1"/>
    <col min="11263" max="11264" width="18.7109375" style="1" customWidth="1"/>
    <col min="11265" max="11265" width="7.7109375" style="1" customWidth="1"/>
    <col min="11266" max="11267" width="3.7109375" style="1" customWidth="1"/>
    <col min="11268" max="11272" width="18.7109375" style="1" customWidth="1"/>
    <col min="11273" max="11273" width="1.85546875" style="1" customWidth="1"/>
    <col min="11274" max="11274" width="3" style="1" customWidth="1"/>
    <col min="11275" max="11512" width="0" style="1" hidden="1"/>
    <col min="11513" max="11513" width="3.42578125" style="1" customWidth="1"/>
    <col min="11514" max="11515" width="3.7109375" style="1" customWidth="1"/>
    <col min="11516" max="11516" width="24" style="1" customWidth="1"/>
    <col min="11517" max="11517" width="22.85546875" style="1" customWidth="1"/>
    <col min="11518" max="11518" width="20.140625" style="1" customWidth="1"/>
    <col min="11519" max="11520" width="18.7109375" style="1" customWidth="1"/>
    <col min="11521" max="11521" width="7.7109375" style="1" customWidth="1"/>
    <col min="11522" max="11523" width="3.7109375" style="1" customWidth="1"/>
    <col min="11524" max="11528" width="18.7109375" style="1" customWidth="1"/>
    <col min="11529" max="11529" width="1.85546875" style="1" customWidth="1"/>
    <col min="11530" max="11530" width="3" style="1" customWidth="1"/>
    <col min="11531" max="11768" width="0" style="1" hidden="1"/>
    <col min="11769" max="11769" width="3.42578125" style="1" customWidth="1"/>
    <col min="11770" max="11771" width="3.7109375" style="1" customWidth="1"/>
    <col min="11772" max="11772" width="24" style="1" customWidth="1"/>
    <col min="11773" max="11773" width="22.85546875" style="1" customWidth="1"/>
    <col min="11774" max="11774" width="20.140625" style="1" customWidth="1"/>
    <col min="11775" max="11776" width="18.7109375" style="1" customWidth="1"/>
    <col min="11777" max="11777" width="7.7109375" style="1" customWidth="1"/>
    <col min="11778" max="11779" width="3.7109375" style="1" customWidth="1"/>
    <col min="11780" max="11784" width="18.7109375" style="1" customWidth="1"/>
    <col min="11785" max="11785" width="1.85546875" style="1" customWidth="1"/>
    <col min="11786" max="11786" width="3" style="1" customWidth="1"/>
    <col min="11787" max="12024" width="0" style="1" hidden="1"/>
    <col min="12025" max="12025" width="3.42578125" style="1" customWidth="1"/>
    <col min="12026" max="12027" width="3.7109375" style="1" customWidth="1"/>
    <col min="12028" max="12028" width="24" style="1" customWidth="1"/>
    <col min="12029" max="12029" width="22.85546875" style="1" customWidth="1"/>
    <col min="12030" max="12030" width="20.140625" style="1" customWidth="1"/>
    <col min="12031" max="12032" width="18.7109375" style="1" customWidth="1"/>
    <col min="12033" max="12033" width="7.7109375" style="1" customWidth="1"/>
    <col min="12034" max="12035" width="3.7109375" style="1" customWidth="1"/>
    <col min="12036" max="12040" width="18.7109375" style="1" customWidth="1"/>
    <col min="12041" max="12041" width="1.85546875" style="1" customWidth="1"/>
    <col min="12042" max="12042" width="3" style="1" customWidth="1"/>
    <col min="12043" max="12280" width="0" style="1" hidden="1"/>
    <col min="12281" max="12281" width="3.42578125" style="1" customWidth="1"/>
    <col min="12282" max="12283" width="3.7109375" style="1" customWidth="1"/>
    <col min="12284" max="12284" width="24" style="1" customWidth="1"/>
    <col min="12285" max="12285" width="22.85546875" style="1" customWidth="1"/>
    <col min="12286" max="12286" width="20.140625" style="1" customWidth="1"/>
    <col min="12287" max="12288" width="18.7109375" style="1" customWidth="1"/>
    <col min="12289" max="12289" width="7.7109375" style="1" customWidth="1"/>
    <col min="12290" max="12291" width="3.7109375" style="1" customWidth="1"/>
    <col min="12292" max="12296" width="18.7109375" style="1" customWidth="1"/>
    <col min="12297" max="12297" width="1.85546875" style="1" customWidth="1"/>
    <col min="12298" max="12298" width="3" style="1" customWidth="1"/>
    <col min="12299" max="12536" width="0" style="1" hidden="1"/>
    <col min="12537" max="12537" width="3.42578125" style="1" customWidth="1"/>
    <col min="12538" max="12539" width="3.7109375" style="1" customWidth="1"/>
    <col min="12540" max="12540" width="24" style="1" customWidth="1"/>
    <col min="12541" max="12541" width="22.85546875" style="1" customWidth="1"/>
    <col min="12542" max="12542" width="20.140625" style="1" customWidth="1"/>
    <col min="12543" max="12544" width="18.7109375" style="1" customWidth="1"/>
    <col min="12545" max="12545" width="7.7109375" style="1" customWidth="1"/>
    <col min="12546" max="12547" width="3.7109375" style="1" customWidth="1"/>
    <col min="12548" max="12552" width="18.7109375" style="1" customWidth="1"/>
    <col min="12553" max="12553" width="1.85546875" style="1" customWidth="1"/>
    <col min="12554" max="12554" width="3" style="1" customWidth="1"/>
    <col min="12555" max="12792" width="0" style="1" hidden="1"/>
    <col min="12793" max="12793" width="3.42578125" style="1" customWidth="1"/>
    <col min="12794" max="12795" width="3.7109375" style="1" customWidth="1"/>
    <col min="12796" max="12796" width="24" style="1" customWidth="1"/>
    <col min="12797" max="12797" width="22.85546875" style="1" customWidth="1"/>
    <col min="12798" max="12798" width="20.140625" style="1" customWidth="1"/>
    <col min="12799" max="12800" width="18.7109375" style="1" customWidth="1"/>
    <col min="12801" max="12801" width="7.7109375" style="1" customWidth="1"/>
    <col min="12802" max="12803" width="3.7109375" style="1" customWidth="1"/>
    <col min="12804" max="12808" width="18.7109375" style="1" customWidth="1"/>
    <col min="12809" max="12809" width="1.85546875" style="1" customWidth="1"/>
    <col min="12810" max="12810" width="3" style="1" customWidth="1"/>
    <col min="12811" max="13048" width="0" style="1" hidden="1"/>
    <col min="13049" max="13049" width="3.42578125" style="1" customWidth="1"/>
    <col min="13050" max="13051" width="3.7109375" style="1" customWidth="1"/>
    <col min="13052" max="13052" width="24" style="1" customWidth="1"/>
    <col min="13053" max="13053" width="22.85546875" style="1" customWidth="1"/>
    <col min="13054" max="13054" width="20.140625" style="1" customWidth="1"/>
    <col min="13055" max="13056" width="18.7109375" style="1" customWidth="1"/>
    <col min="13057" max="13057" width="7.7109375" style="1" customWidth="1"/>
    <col min="13058" max="13059" width="3.7109375" style="1" customWidth="1"/>
    <col min="13060" max="13064" width="18.7109375" style="1" customWidth="1"/>
    <col min="13065" max="13065" width="1.85546875" style="1" customWidth="1"/>
    <col min="13066" max="13066" width="3" style="1" customWidth="1"/>
    <col min="13067" max="13304" width="0" style="1" hidden="1"/>
    <col min="13305" max="13305" width="3.42578125" style="1" customWidth="1"/>
    <col min="13306" max="13307" width="3.7109375" style="1" customWidth="1"/>
    <col min="13308" max="13308" width="24" style="1" customWidth="1"/>
    <col min="13309" max="13309" width="22.85546875" style="1" customWidth="1"/>
    <col min="13310" max="13310" width="20.140625" style="1" customWidth="1"/>
    <col min="13311" max="13312" width="18.7109375" style="1" customWidth="1"/>
    <col min="13313" max="13313" width="7.7109375" style="1" customWidth="1"/>
    <col min="13314" max="13315" width="3.7109375" style="1" customWidth="1"/>
    <col min="13316" max="13320" width="18.7109375" style="1" customWidth="1"/>
    <col min="13321" max="13321" width="1.85546875" style="1" customWidth="1"/>
    <col min="13322" max="13322" width="3" style="1" customWidth="1"/>
    <col min="13323" max="13560" width="0" style="1" hidden="1"/>
    <col min="13561" max="13561" width="3.42578125" style="1" customWidth="1"/>
    <col min="13562" max="13563" width="3.7109375" style="1" customWidth="1"/>
    <col min="13564" max="13564" width="24" style="1" customWidth="1"/>
    <col min="13565" max="13565" width="22.85546875" style="1" customWidth="1"/>
    <col min="13566" max="13566" width="20.140625" style="1" customWidth="1"/>
    <col min="13567" max="13568" width="18.7109375" style="1" customWidth="1"/>
    <col min="13569" max="13569" width="7.7109375" style="1" customWidth="1"/>
    <col min="13570" max="13571" width="3.7109375" style="1" customWidth="1"/>
    <col min="13572" max="13576" width="18.7109375" style="1" customWidth="1"/>
    <col min="13577" max="13577" width="1.85546875" style="1" customWidth="1"/>
    <col min="13578" max="13578" width="3" style="1" customWidth="1"/>
    <col min="13579" max="13816" width="0" style="1" hidden="1"/>
    <col min="13817" max="13817" width="3.42578125" style="1" customWidth="1"/>
    <col min="13818" max="13819" width="3.7109375" style="1" customWidth="1"/>
    <col min="13820" max="13820" width="24" style="1" customWidth="1"/>
    <col min="13821" max="13821" width="22.85546875" style="1" customWidth="1"/>
    <col min="13822" max="13822" width="20.140625" style="1" customWidth="1"/>
    <col min="13823" max="13824" width="18.7109375" style="1" customWidth="1"/>
    <col min="13825" max="13825" width="7.7109375" style="1" customWidth="1"/>
    <col min="13826" max="13827" width="3.7109375" style="1" customWidth="1"/>
    <col min="13828" max="13832" width="18.7109375" style="1" customWidth="1"/>
    <col min="13833" max="13833" width="1.85546875" style="1" customWidth="1"/>
    <col min="13834" max="13834" width="3" style="1" customWidth="1"/>
    <col min="13835" max="14072" width="0" style="1" hidden="1"/>
    <col min="14073" max="14073" width="3.42578125" style="1" customWidth="1"/>
    <col min="14074" max="14075" width="3.7109375" style="1" customWidth="1"/>
    <col min="14076" max="14076" width="24" style="1" customWidth="1"/>
    <col min="14077" max="14077" width="22.85546875" style="1" customWidth="1"/>
    <col min="14078" max="14078" width="20.140625" style="1" customWidth="1"/>
    <col min="14079" max="14080" width="18.7109375" style="1" customWidth="1"/>
    <col min="14081" max="14081" width="7.7109375" style="1" customWidth="1"/>
    <col min="14082" max="14083" width="3.7109375" style="1" customWidth="1"/>
    <col min="14084" max="14088" width="18.7109375" style="1" customWidth="1"/>
    <col min="14089" max="14089" width="1.85546875" style="1" customWidth="1"/>
    <col min="14090" max="14090" width="3" style="1" customWidth="1"/>
    <col min="14091" max="14328" width="0" style="1" hidden="1"/>
    <col min="14329" max="14329" width="3.42578125" style="1" customWidth="1"/>
    <col min="14330" max="14331" width="3.7109375" style="1" customWidth="1"/>
    <col min="14332" max="14332" width="24" style="1" customWidth="1"/>
    <col min="14333" max="14333" width="22.85546875" style="1" customWidth="1"/>
    <col min="14334" max="14334" width="20.140625" style="1" customWidth="1"/>
    <col min="14335" max="14336" width="18.7109375" style="1" customWidth="1"/>
    <col min="14337" max="14337" width="7.7109375" style="1" customWidth="1"/>
    <col min="14338" max="14339" width="3.7109375" style="1" customWidth="1"/>
    <col min="14340" max="14344" width="18.7109375" style="1" customWidth="1"/>
    <col min="14345" max="14345" width="1.85546875" style="1" customWidth="1"/>
    <col min="14346" max="14346" width="3" style="1" customWidth="1"/>
    <col min="14347" max="14584" width="0" style="1" hidden="1"/>
    <col min="14585" max="14585" width="3.42578125" style="1" customWidth="1"/>
    <col min="14586" max="14587" width="3.7109375" style="1" customWidth="1"/>
    <col min="14588" max="14588" width="24" style="1" customWidth="1"/>
    <col min="14589" max="14589" width="22.85546875" style="1" customWidth="1"/>
    <col min="14590" max="14590" width="20.140625" style="1" customWidth="1"/>
    <col min="14591" max="14592" width="18.7109375" style="1" customWidth="1"/>
    <col min="14593" max="14593" width="7.7109375" style="1" customWidth="1"/>
    <col min="14594" max="14595" width="3.7109375" style="1" customWidth="1"/>
    <col min="14596" max="14600" width="18.7109375" style="1" customWidth="1"/>
    <col min="14601" max="14601" width="1.85546875" style="1" customWidth="1"/>
    <col min="14602" max="14602" width="3" style="1" customWidth="1"/>
    <col min="14603" max="14840" width="0" style="1" hidden="1"/>
    <col min="14841" max="14841" width="3.42578125" style="1" customWidth="1"/>
    <col min="14842" max="14843" width="3.7109375" style="1" customWidth="1"/>
    <col min="14844" max="14844" width="24" style="1" customWidth="1"/>
    <col min="14845" max="14845" width="22.85546875" style="1" customWidth="1"/>
    <col min="14846" max="14846" width="20.140625" style="1" customWidth="1"/>
    <col min="14847" max="14848" width="18.7109375" style="1" customWidth="1"/>
    <col min="14849" max="14849" width="7.7109375" style="1" customWidth="1"/>
    <col min="14850" max="14851" width="3.7109375" style="1" customWidth="1"/>
    <col min="14852" max="14856" width="18.7109375" style="1" customWidth="1"/>
    <col min="14857" max="14857" width="1.85546875" style="1" customWidth="1"/>
    <col min="14858" max="14858" width="3" style="1" customWidth="1"/>
    <col min="14859" max="15096" width="0" style="1" hidden="1"/>
    <col min="15097" max="15097" width="3.42578125" style="1" customWidth="1"/>
    <col min="15098" max="15099" width="3.7109375" style="1" customWidth="1"/>
    <col min="15100" max="15100" width="24" style="1" customWidth="1"/>
    <col min="15101" max="15101" width="22.85546875" style="1" customWidth="1"/>
    <col min="15102" max="15102" width="20.140625" style="1" customWidth="1"/>
    <col min="15103" max="15104" width="18.7109375" style="1" customWidth="1"/>
    <col min="15105" max="15105" width="7.7109375" style="1" customWidth="1"/>
    <col min="15106" max="15107" width="3.7109375" style="1" customWidth="1"/>
    <col min="15108" max="15112" width="18.7109375" style="1" customWidth="1"/>
    <col min="15113" max="15113" width="1.85546875" style="1" customWidth="1"/>
    <col min="15114" max="15114" width="3" style="1" customWidth="1"/>
    <col min="15115" max="15352" width="0" style="1" hidden="1"/>
    <col min="15353" max="15353" width="3.42578125" style="1" customWidth="1"/>
    <col min="15354" max="15355" width="3.7109375" style="1" customWidth="1"/>
    <col min="15356" max="15356" width="24" style="1" customWidth="1"/>
    <col min="15357" max="15357" width="22.85546875" style="1" customWidth="1"/>
    <col min="15358" max="15358" width="20.140625" style="1" customWidth="1"/>
    <col min="15359" max="15360" width="18.7109375" style="1" customWidth="1"/>
    <col min="15361" max="15361" width="7.7109375" style="1" customWidth="1"/>
    <col min="15362" max="15363" width="3.7109375" style="1" customWidth="1"/>
    <col min="15364" max="15368" width="18.7109375" style="1" customWidth="1"/>
    <col min="15369" max="15369" width="1.85546875" style="1" customWidth="1"/>
    <col min="15370" max="15370" width="3" style="1" customWidth="1"/>
    <col min="15371" max="15608" width="0" style="1" hidden="1"/>
    <col min="15609" max="15609" width="3.42578125" style="1" customWidth="1"/>
    <col min="15610" max="15611" width="3.7109375" style="1" customWidth="1"/>
    <col min="15612" max="15612" width="24" style="1" customWidth="1"/>
    <col min="15613" max="15613" width="22.85546875" style="1" customWidth="1"/>
    <col min="15614" max="15614" width="20.140625" style="1" customWidth="1"/>
    <col min="15615" max="15616" width="18.7109375" style="1" customWidth="1"/>
    <col min="15617" max="15617" width="7.7109375" style="1" customWidth="1"/>
    <col min="15618" max="15619" width="3.7109375" style="1" customWidth="1"/>
    <col min="15620" max="15624" width="18.7109375" style="1" customWidth="1"/>
    <col min="15625" max="15625" width="1.85546875" style="1" customWidth="1"/>
    <col min="15626" max="15626" width="3" style="1" customWidth="1"/>
    <col min="15627" max="15864" width="0" style="1" hidden="1"/>
    <col min="15865" max="15865" width="3.42578125" style="1" customWidth="1"/>
    <col min="15866" max="15867" width="3.7109375" style="1" customWidth="1"/>
    <col min="15868" max="15868" width="24" style="1" customWidth="1"/>
    <col min="15869" max="15869" width="22.85546875" style="1" customWidth="1"/>
    <col min="15870" max="15870" width="20.140625" style="1" customWidth="1"/>
    <col min="15871" max="15872" width="18.7109375" style="1" customWidth="1"/>
    <col min="15873" max="15873" width="7.7109375" style="1" customWidth="1"/>
    <col min="15874" max="15875" width="3.7109375" style="1" customWidth="1"/>
    <col min="15876" max="15880" width="18.7109375" style="1" customWidth="1"/>
    <col min="15881" max="15881" width="1.85546875" style="1" customWidth="1"/>
    <col min="15882" max="15882" width="3" style="1" customWidth="1"/>
    <col min="15883" max="16120" width="0" style="1" hidden="1"/>
    <col min="16121" max="16121" width="3.42578125" style="1" customWidth="1"/>
    <col min="16122" max="16123" width="3.7109375" style="1" customWidth="1"/>
    <col min="16124" max="16124" width="24" style="1" customWidth="1"/>
    <col min="16125" max="16125" width="22.85546875" style="1" customWidth="1"/>
    <col min="16126" max="16126" width="20.140625" style="1" customWidth="1"/>
    <col min="16127" max="16128" width="18.7109375" style="1" customWidth="1"/>
    <col min="16129" max="16129" width="7.7109375" style="1" customWidth="1"/>
    <col min="16130" max="16131" width="3.7109375" style="1" customWidth="1"/>
    <col min="16132" max="16136" width="18.7109375" style="1" customWidth="1"/>
    <col min="16137" max="16137" width="1.85546875" style="1" customWidth="1"/>
    <col min="16138" max="16138" width="3" style="1" customWidth="1"/>
    <col min="16139" max="16384" width="0" style="1" hidden="1"/>
  </cols>
  <sheetData>
    <row r="1" spans="1:253"/>
    <row r="2" spans="1:253" ht="15.75">
      <c r="B2" s="316" t="s">
        <v>214</v>
      </c>
      <c r="C2" s="316"/>
      <c r="D2" s="316"/>
      <c r="E2" s="316"/>
      <c r="F2" s="316"/>
      <c r="G2" s="316"/>
      <c r="H2" s="316"/>
      <c r="I2" s="316"/>
    </row>
    <row r="3" spans="1:253">
      <c r="B3" s="319" t="s">
        <v>210</v>
      </c>
      <c r="C3" s="319"/>
      <c r="D3" s="319"/>
      <c r="E3" s="319"/>
      <c r="F3" s="319"/>
      <c r="G3" s="319"/>
      <c r="H3" s="319"/>
      <c r="I3" s="319"/>
    </row>
    <row r="4" spans="1:253">
      <c r="B4" s="319" t="s">
        <v>658</v>
      </c>
      <c r="C4" s="319"/>
      <c r="D4" s="319"/>
      <c r="E4" s="319"/>
      <c r="F4" s="319"/>
      <c r="G4" s="319"/>
      <c r="H4" s="319"/>
      <c r="I4" s="319"/>
    </row>
    <row r="5" spans="1:253">
      <c r="B5" s="319" t="s">
        <v>212</v>
      </c>
      <c r="C5" s="319"/>
      <c r="D5" s="319"/>
      <c r="E5" s="319"/>
      <c r="F5" s="319"/>
      <c r="G5" s="319"/>
      <c r="H5" s="319"/>
      <c r="I5" s="319"/>
    </row>
    <row r="6" spans="1:253">
      <c r="B6" s="319" t="s">
        <v>158</v>
      </c>
      <c r="C6" s="319"/>
      <c r="D6" s="319"/>
      <c r="E6" s="319"/>
      <c r="F6" s="319"/>
      <c r="G6" s="319"/>
      <c r="H6" s="319"/>
      <c r="I6" s="319"/>
    </row>
    <row r="7" spans="1:253">
      <c r="C7" s="57"/>
      <c r="D7" s="56"/>
      <c r="E7" s="57"/>
      <c r="F7" s="57"/>
      <c r="G7" s="58"/>
      <c r="H7" s="58"/>
    </row>
    <row r="8" spans="1:253" ht="21" customHeight="1">
      <c r="A8" s="59"/>
      <c r="B8" s="317" t="s">
        <v>2</v>
      </c>
      <c r="C8" s="318"/>
      <c r="D8" s="318"/>
      <c r="E8" s="318"/>
      <c r="F8" s="60"/>
      <c r="G8" s="61">
        <v>2021</v>
      </c>
      <c r="H8" s="61">
        <v>2020</v>
      </c>
      <c r="I8" s="62"/>
    </row>
    <row r="9" spans="1:253">
      <c r="B9" s="43"/>
      <c r="D9" s="44"/>
      <c r="E9" s="44"/>
      <c r="F9" s="44"/>
      <c r="G9" s="63"/>
      <c r="H9" s="63"/>
      <c r="I9" s="27"/>
    </row>
    <row r="10" spans="1:253">
      <c r="A10" s="23"/>
      <c r="B10" s="28"/>
      <c r="C10" s="55"/>
      <c r="D10" s="55"/>
      <c r="E10" s="55"/>
      <c r="F10" s="55"/>
      <c r="G10" s="63"/>
      <c r="H10" s="63"/>
      <c r="I10" s="27"/>
    </row>
    <row r="11" spans="1:253" ht="16.5" customHeight="1">
      <c r="A11" s="23"/>
      <c r="B11" s="314" t="s">
        <v>188</v>
      </c>
      <c r="C11" s="311"/>
      <c r="D11" s="311"/>
      <c r="E11" s="311"/>
      <c r="F11" s="311"/>
      <c r="G11" s="63"/>
      <c r="H11" s="63"/>
      <c r="I11" s="27"/>
    </row>
    <row r="12" spans="1:253" ht="9.75" customHeight="1">
      <c r="A12" s="23"/>
      <c r="B12" s="28"/>
      <c r="C12" s="55"/>
      <c r="D12" s="23"/>
      <c r="E12" s="55"/>
      <c r="F12" s="55"/>
      <c r="G12" s="63"/>
      <c r="H12" s="63"/>
      <c r="I12" s="27"/>
    </row>
    <row r="13" spans="1:253" ht="9.75" customHeight="1">
      <c r="A13" s="23"/>
      <c r="B13" s="28"/>
      <c r="C13" s="311" t="s">
        <v>186</v>
      </c>
      <c r="D13" s="311"/>
      <c r="E13" s="311"/>
      <c r="F13" s="311"/>
      <c r="G13" s="64">
        <f>SUM(G14:G23)</f>
        <v>263870868.69000003</v>
      </c>
      <c r="H13" s="64">
        <f>SUM(H14:H23)</f>
        <v>315504950.24000001</v>
      </c>
      <c r="I13" s="27"/>
    </row>
    <row r="14" spans="1:253" ht="9.75" customHeight="1">
      <c r="A14" s="23"/>
      <c r="B14" s="28"/>
      <c r="C14" s="55"/>
      <c r="D14" s="313" t="s">
        <v>3</v>
      </c>
      <c r="E14" s="313"/>
      <c r="F14" s="313"/>
      <c r="G14" s="65">
        <v>0</v>
      </c>
      <c r="H14" s="65">
        <v>0</v>
      </c>
      <c r="I14" s="27"/>
      <c r="IQ14" s="315"/>
      <c r="IR14" s="315"/>
      <c r="IS14" s="315"/>
    </row>
    <row r="15" spans="1:253" ht="9.75" customHeight="1">
      <c r="A15" s="23"/>
      <c r="B15" s="28"/>
      <c r="C15" s="55"/>
      <c r="D15" s="313" t="s">
        <v>26</v>
      </c>
      <c r="E15" s="313"/>
      <c r="F15" s="313"/>
      <c r="G15" s="65">
        <v>0</v>
      </c>
      <c r="H15" s="65">
        <v>0</v>
      </c>
      <c r="I15" s="27"/>
      <c r="IQ15" s="315"/>
      <c r="IR15" s="315"/>
      <c r="IS15" s="315"/>
    </row>
    <row r="16" spans="1:253" ht="9.75" customHeight="1">
      <c r="A16" s="23"/>
      <c r="B16" s="28"/>
      <c r="C16" s="66"/>
      <c r="D16" s="313" t="s">
        <v>190</v>
      </c>
      <c r="E16" s="313"/>
      <c r="F16" s="313"/>
      <c r="G16" s="65">
        <v>0</v>
      </c>
      <c r="H16" s="65">
        <v>0</v>
      </c>
      <c r="I16" s="27"/>
      <c r="IQ16" s="315"/>
      <c r="IR16" s="315"/>
      <c r="IS16" s="315"/>
    </row>
    <row r="17" spans="1:253" ht="9.75" customHeight="1">
      <c r="A17" s="23"/>
      <c r="B17" s="28"/>
      <c r="C17" s="66"/>
      <c r="D17" s="313" t="s">
        <v>7</v>
      </c>
      <c r="E17" s="313"/>
      <c r="F17" s="313"/>
      <c r="G17" s="65">
        <v>0</v>
      </c>
      <c r="H17" s="65">
        <v>0</v>
      </c>
      <c r="I17" s="27"/>
      <c r="IQ17" s="315"/>
      <c r="IR17" s="315"/>
      <c r="IS17" s="315"/>
    </row>
    <row r="18" spans="1:253" ht="9.75" customHeight="1">
      <c r="A18" s="23"/>
      <c r="B18" s="28"/>
      <c r="C18" s="66"/>
      <c r="D18" s="313" t="s">
        <v>31</v>
      </c>
      <c r="E18" s="313"/>
      <c r="F18" s="313"/>
      <c r="G18" s="65">
        <v>0</v>
      </c>
      <c r="H18" s="65">
        <v>0</v>
      </c>
      <c r="I18" s="27"/>
      <c r="IQ18" s="315"/>
      <c r="IR18" s="315"/>
      <c r="IS18" s="315"/>
    </row>
    <row r="19" spans="1:253" ht="9.75" customHeight="1">
      <c r="A19" s="23"/>
      <c r="B19" s="28"/>
      <c r="C19" s="66"/>
      <c r="D19" s="313" t="s">
        <v>32</v>
      </c>
      <c r="E19" s="313"/>
      <c r="F19" s="313"/>
      <c r="G19" s="65">
        <v>0</v>
      </c>
      <c r="H19" s="65">
        <v>0</v>
      </c>
      <c r="I19" s="27"/>
      <c r="IQ19" s="315"/>
      <c r="IR19" s="315"/>
      <c r="IS19" s="315"/>
    </row>
    <row r="20" spans="1:253" ht="9.75" customHeight="1">
      <c r="A20" s="23"/>
      <c r="B20" s="28"/>
      <c r="C20" s="66"/>
      <c r="D20" s="313" t="s">
        <v>225</v>
      </c>
      <c r="E20" s="313"/>
      <c r="F20" s="313"/>
      <c r="G20" s="65">
        <v>17471237.050000001</v>
      </c>
      <c r="H20" s="65">
        <v>150386143.12</v>
      </c>
      <c r="I20" s="27"/>
      <c r="IQ20" s="315"/>
      <c r="IR20" s="315"/>
      <c r="IS20" s="315"/>
    </row>
    <row r="21" spans="1:253" ht="24" customHeight="1">
      <c r="A21" s="23"/>
      <c r="B21" s="28"/>
      <c r="C21" s="55"/>
      <c r="D21" s="313" t="s">
        <v>226</v>
      </c>
      <c r="E21" s="313"/>
      <c r="F21" s="313"/>
      <c r="G21" s="65">
        <v>0</v>
      </c>
      <c r="H21" s="65">
        <v>0</v>
      </c>
      <c r="I21" s="27"/>
      <c r="IQ21" s="315"/>
      <c r="IR21" s="315"/>
      <c r="IS21" s="315"/>
    </row>
    <row r="22" spans="1:253" ht="24" customHeight="1">
      <c r="A22" s="23"/>
      <c r="B22" s="28"/>
      <c r="C22" s="66"/>
      <c r="D22" s="313" t="s">
        <v>227</v>
      </c>
      <c r="E22" s="313"/>
      <c r="F22" s="313"/>
      <c r="G22" s="67">
        <v>197910295.87</v>
      </c>
      <c r="H22" s="67">
        <v>127296333.45</v>
      </c>
      <c r="I22" s="27"/>
      <c r="IQ22" s="315"/>
      <c r="IR22" s="315"/>
      <c r="IS22" s="315"/>
    </row>
    <row r="23" spans="1:253" ht="9.75" customHeight="1">
      <c r="A23" s="23"/>
      <c r="B23" s="28"/>
      <c r="C23" s="55"/>
      <c r="D23" s="313" t="s">
        <v>191</v>
      </c>
      <c r="E23" s="313"/>
      <c r="F23" s="68"/>
      <c r="G23" s="65">
        <v>48489335.770000003</v>
      </c>
      <c r="H23" s="65">
        <v>37822473.670000002</v>
      </c>
      <c r="I23" s="27"/>
      <c r="IQ23" s="155"/>
    </row>
    <row r="24" spans="1:253" ht="9.75" customHeight="1">
      <c r="A24" s="23"/>
      <c r="B24" s="28"/>
      <c r="C24" s="55"/>
      <c r="D24" s="23"/>
      <c r="E24" s="55"/>
      <c r="F24" s="55"/>
      <c r="G24" s="63"/>
      <c r="H24" s="63"/>
      <c r="I24" s="27"/>
      <c r="IQ24" s="155"/>
    </row>
    <row r="25" spans="1:253" ht="9.75" customHeight="1">
      <c r="A25" s="23"/>
      <c r="B25" s="28"/>
      <c r="C25" s="311" t="s">
        <v>187</v>
      </c>
      <c r="D25" s="311"/>
      <c r="E25" s="311"/>
      <c r="F25" s="311"/>
      <c r="G25" s="64">
        <f>SUM(G26:G41)</f>
        <v>245727078.43000001</v>
      </c>
      <c r="H25" s="64">
        <f>SUM(H26:H41)</f>
        <v>285827913.77999997</v>
      </c>
      <c r="I25" s="27"/>
      <c r="IQ25" s="155"/>
    </row>
    <row r="26" spans="1:253" ht="9.75" customHeight="1">
      <c r="A26" s="23"/>
      <c r="B26" s="28"/>
      <c r="C26" s="69"/>
      <c r="D26" s="313" t="s">
        <v>27</v>
      </c>
      <c r="E26" s="313"/>
      <c r="F26" s="313"/>
      <c r="G26" s="65">
        <v>117571923.58</v>
      </c>
      <c r="H26" s="65">
        <v>109600175.05</v>
      </c>
      <c r="I26" s="27"/>
      <c r="IQ26" s="315"/>
      <c r="IR26" s="315"/>
      <c r="IS26" s="315"/>
    </row>
    <row r="27" spans="1:253" ht="9.75" customHeight="1">
      <c r="A27" s="23"/>
      <c r="B27" s="28"/>
      <c r="C27" s="69"/>
      <c r="D27" s="313" t="s">
        <v>4</v>
      </c>
      <c r="E27" s="313"/>
      <c r="F27" s="313"/>
      <c r="G27" s="65">
        <v>86928415.959999993</v>
      </c>
      <c r="H27" s="65">
        <v>135406709.77000001</v>
      </c>
      <c r="I27" s="27"/>
      <c r="IQ27" s="315"/>
      <c r="IR27" s="315"/>
      <c r="IS27" s="315"/>
    </row>
    <row r="28" spans="1:253" ht="9.75" customHeight="1">
      <c r="A28" s="23"/>
      <c r="B28" s="28"/>
      <c r="C28" s="69"/>
      <c r="D28" s="313" t="s">
        <v>6</v>
      </c>
      <c r="E28" s="313"/>
      <c r="F28" s="313"/>
      <c r="G28" s="65">
        <v>41226738.890000001</v>
      </c>
      <c r="H28" s="65">
        <v>38113009.960000001</v>
      </c>
      <c r="I28" s="27"/>
      <c r="IQ28" s="315"/>
      <c r="IR28" s="315"/>
      <c r="IS28" s="315"/>
    </row>
    <row r="29" spans="1:253" ht="9.75" customHeight="1">
      <c r="A29" s="23"/>
      <c r="B29" s="28"/>
      <c r="C29" s="55"/>
      <c r="D29" s="313" t="s">
        <v>9</v>
      </c>
      <c r="E29" s="313"/>
      <c r="F29" s="313"/>
      <c r="G29" s="65">
        <v>0</v>
      </c>
      <c r="H29" s="65">
        <v>0</v>
      </c>
      <c r="I29" s="27"/>
      <c r="IQ29" s="315"/>
      <c r="IR29" s="315"/>
      <c r="IS29" s="315"/>
    </row>
    <row r="30" spans="1:253" ht="9.75" customHeight="1">
      <c r="A30" s="23"/>
      <c r="B30" s="28"/>
      <c r="C30" s="69"/>
      <c r="D30" s="313" t="s">
        <v>195</v>
      </c>
      <c r="E30" s="313"/>
      <c r="F30" s="313"/>
      <c r="G30" s="65">
        <v>0</v>
      </c>
      <c r="H30" s="65">
        <v>0</v>
      </c>
      <c r="I30" s="27"/>
      <c r="IQ30" s="315"/>
      <c r="IR30" s="315"/>
      <c r="IS30" s="315"/>
    </row>
    <row r="31" spans="1:253" ht="9.75" customHeight="1">
      <c r="A31" s="23"/>
      <c r="B31" s="28"/>
      <c r="C31" s="69"/>
      <c r="D31" s="313" t="s">
        <v>197</v>
      </c>
      <c r="E31" s="313"/>
      <c r="F31" s="313"/>
      <c r="G31" s="65">
        <v>0</v>
      </c>
      <c r="H31" s="65">
        <v>0</v>
      </c>
      <c r="I31" s="27"/>
      <c r="IQ31" s="315"/>
      <c r="IR31" s="315"/>
      <c r="IS31" s="315"/>
    </row>
    <row r="32" spans="1:253" ht="9.75" customHeight="1">
      <c r="A32" s="23"/>
      <c r="B32" s="28"/>
      <c r="C32" s="69"/>
      <c r="D32" s="313" t="s">
        <v>12</v>
      </c>
      <c r="E32" s="313"/>
      <c r="F32" s="313"/>
      <c r="G32" s="65">
        <v>0</v>
      </c>
      <c r="H32" s="65">
        <v>0</v>
      </c>
      <c r="I32" s="27"/>
      <c r="IQ32" s="315"/>
      <c r="IR32" s="315"/>
      <c r="IS32" s="315"/>
    </row>
    <row r="33" spans="1:253" ht="9.75" customHeight="1">
      <c r="A33" s="23"/>
      <c r="B33" s="28"/>
      <c r="C33" s="69"/>
      <c r="D33" s="313" t="s">
        <v>13</v>
      </c>
      <c r="E33" s="313"/>
      <c r="F33" s="313"/>
      <c r="G33" s="65">
        <v>0</v>
      </c>
      <c r="H33" s="65">
        <v>0</v>
      </c>
      <c r="I33" s="27"/>
      <c r="IQ33" s="315"/>
      <c r="IR33" s="315"/>
      <c r="IS33" s="315"/>
    </row>
    <row r="34" spans="1:253" ht="9.75" customHeight="1">
      <c r="A34" s="23"/>
      <c r="B34" s="28"/>
      <c r="C34" s="69"/>
      <c r="D34" s="313" t="s">
        <v>166</v>
      </c>
      <c r="E34" s="313"/>
      <c r="F34" s="313"/>
      <c r="G34" s="65">
        <v>0</v>
      </c>
      <c r="H34" s="65">
        <v>0</v>
      </c>
      <c r="I34" s="27"/>
      <c r="IQ34" s="315"/>
      <c r="IR34" s="315"/>
      <c r="IS34" s="315"/>
    </row>
    <row r="35" spans="1:253" ht="9.75" customHeight="1">
      <c r="A35" s="23"/>
      <c r="B35" s="28"/>
      <c r="C35" s="69"/>
      <c r="D35" s="313" t="s">
        <v>15</v>
      </c>
      <c r="E35" s="313"/>
      <c r="F35" s="313"/>
      <c r="G35" s="65">
        <v>0</v>
      </c>
      <c r="H35" s="65">
        <v>0</v>
      </c>
      <c r="I35" s="27"/>
      <c r="IQ35" s="315"/>
      <c r="IR35" s="315"/>
      <c r="IS35" s="315"/>
    </row>
    <row r="36" spans="1:253" ht="9.75" customHeight="1">
      <c r="A36" s="23"/>
      <c r="B36" s="28"/>
      <c r="C36" s="69"/>
      <c r="D36" s="313" t="s">
        <v>16</v>
      </c>
      <c r="E36" s="313"/>
      <c r="F36" s="313"/>
      <c r="G36" s="65">
        <v>0</v>
      </c>
      <c r="H36" s="65">
        <v>0</v>
      </c>
      <c r="I36" s="27"/>
      <c r="IQ36" s="315"/>
      <c r="IR36" s="315"/>
      <c r="IS36" s="315"/>
    </row>
    <row r="37" spans="1:253" ht="9.75" customHeight="1">
      <c r="A37" s="23"/>
      <c r="B37" s="28"/>
      <c r="C37" s="69"/>
      <c r="D37" s="313" t="s">
        <v>17</v>
      </c>
      <c r="E37" s="313"/>
      <c r="F37" s="313"/>
      <c r="G37" s="65">
        <v>0</v>
      </c>
      <c r="H37" s="65">
        <v>0</v>
      </c>
      <c r="I37" s="27"/>
      <c r="IQ37" s="315"/>
      <c r="IR37" s="315"/>
      <c r="IS37" s="315"/>
    </row>
    <row r="38" spans="1:253" ht="9.75" customHeight="1">
      <c r="A38" s="23"/>
      <c r="B38" s="28"/>
      <c r="C38" s="69"/>
      <c r="D38" s="313" t="s">
        <v>199</v>
      </c>
      <c r="E38" s="313"/>
      <c r="F38" s="313"/>
      <c r="G38" s="65">
        <v>0</v>
      </c>
      <c r="H38" s="65">
        <v>0</v>
      </c>
      <c r="I38" s="27"/>
      <c r="IQ38" s="315"/>
      <c r="IR38" s="315"/>
      <c r="IS38" s="315"/>
    </row>
    <row r="39" spans="1:253" ht="9.75" customHeight="1">
      <c r="A39" s="23"/>
      <c r="B39" s="28"/>
      <c r="C39" s="55"/>
      <c r="D39" s="313" t="s">
        <v>185</v>
      </c>
      <c r="E39" s="313"/>
      <c r="F39" s="313"/>
      <c r="G39" s="65">
        <v>0</v>
      </c>
      <c r="H39" s="65">
        <v>0</v>
      </c>
      <c r="I39" s="27"/>
      <c r="IQ39" s="315"/>
      <c r="IR39" s="315"/>
      <c r="IS39" s="315"/>
    </row>
    <row r="40" spans="1:253" ht="9.75" customHeight="1">
      <c r="A40" s="23"/>
      <c r="B40" s="28"/>
      <c r="C40" s="69"/>
      <c r="D40" s="313" t="s">
        <v>19</v>
      </c>
      <c r="E40" s="313"/>
      <c r="F40" s="313"/>
      <c r="G40" s="65">
        <v>0</v>
      </c>
      <c r="H40" s="65">
        <v>0</v>
      </c>
      <c r="I40" s="27"/>
      <c r="IQ40" s="315"/>
      <c r="IR40" s="315"/>
      <c r="IS40" s="315"/>
    </row>
    <row r="41" spans="1:253" ht="9.75" customHeight="1">
      <c r="A41" s="23"/>
      <c r="B41" s="28"/>
      <c r="C41" s="69"/>
      <c r="D41" s="313" t="s">
        <v>200</v>
      </c>
      <c r="E41" s="313"/>
      <c r="F41" s="313"/>
      <c r="G41" s="65">
        <v>0</v>
      </c>
      <c r="H41" s="65">
        <v>2708019</v>
      </c>
      <c r="I41" s="27"/>
      <c r="IQ41" s="315"/>
      <c r="IR41" s="315"/>
      <c r="IS41" s="315"/>
    </row>
    <row r="42" spans="1:253" ht="9.75" customHeight="1">
      <c r="A42" s="23"/>
      <c r="B42" s="28"/>
      <c r="C42" s="69"/>
      <c r="G42" s="1"/>
      <c r="H42" s="1"/>
      <c r="I42" s="27"/>
    </row>
    <row r="43" spans="1:253" s="74" customFormat="1" ht="14.25" customHeight="1">
      <c r="A43" s="71"/>
      <c r="B43" s="72"/>
      <c r="C43" s="311" t="s">
        <v>202</v>
      </c>
      <c r="D43" s="311"/>
      <c r="E43" s="311"/>
      <c r="F43" s="311"/>
      <c r="G43" s="70">
        <f>+G13-G25</f>
        <v>18143790.26000002</v>
      </c>
      <c r="H43" s="70">
        <f>H13-H25</f>
        <v>29677036.460000038</v>
      </c>
      <c r="I43" s="73"/>
      <c r="IQ43" s="156"/>
      <c r="IR43" s="156"/>
      <c r="IS43" s="157"/>
    </row>
    <row r="44" spans="1:253" s="74" customFormat="1" ht="14.25" customHeight="1">
      <c r="A44" s="71"/>
      <c r="B44" s="72"/>
      <c r="C44" s="311" t="s">
        <v>189</v>
      </c>
      <c r="D44" s="311"/>
      <c r="E44" s="311"/>
      <c r="F44" s="311"/>
      <c r="G44" s="311"/>
      <c r="H44" s="70"/>
      <c r="I44" s="73"/>
      <c r="IQ44" s="156"/>
      <c r="IR44" s="156"/>
      <c r="IS44" s="156"/>
    </row>
    <row r="45" spans="1:253" s="74" customFormat="1" ht="9.75" customHeight="1">
      <c r="A45" s="71"/>
      <c r="B45" s="72"/>
      <c r="C45" s="69"/>
      <c r="D45" s="69"/>
      <c r="E45" s="69"/>
      <c r="F45" s="69"/>
      <c r="G45" s="70"/>
      <c r="H45" s="70"/>
      <c r="I45" s="73"/>
      <c r="IQ45" s="158"/>
      <c r="IR45" s="158"/>
      <c r="IS45" s="156"/>
    </row>
    <row r="46" spans="1:253" s="74" customFormat="1" ht="9.75" customHeight="1">
      <c r="A46" s="71"/>
      <c r="B46" s="72"/>
      <c r="C46" s="91"/>
      <c r="D46" s="91" t="s">
        <v>186</v>
      </c>
      <c r="E46" s="91"/>
      <c r="F46" s="91"/>
      <c r="G46" s="64">
        <f>SUM(G47:G49)</f>
        <v>9494976.6899999995</v>
      </c>
      <c r="H46" s="64">
        <f>SUM(H47:H49)</f>
        <v>2708019</v>
      </c>
      <c r="I46" s="73"/>
      <c r="IQ46" s="158"/>
      <c r="IR46" s="158"/>
      <c r="IS46" s="156"/>
    </row>
    <row r="47" spans="1:253" s="74" customFormat="1" ht="9.75" customHeight="1">
      <c r="A47" s="71"/>
      <c r="B47" s="72"/>
      <c r="C47" s="91"/>
      <c r="D47" s="90" t="s">
        <v>127</v>
      </c>
      <c r="F47" s="91"/>
      <c r="G47" s="65">
        <v>0</v>
      </c>
      <c r="H47" s="65">
        <v>0</v>
      </c>
      <c r="I47" s="73"/>
      <c r="IQ47" s="158"/>
      <c r="IR47" s="158"/>
      <c r="IS47" s="156"/>
    </row>
    <row r="48" spans="1:253" s="74" customFormat="1" ht="9.75" customHeight="1">
      <c r="A48" s="71"/>
      <c r="B48" s="72"/>
      <c r="C48" s="91"/>
      <c r="D48" s="90" t="s">
        <v>129</v>
      </c>
      <c r="F48" s="91"/>
      <c r="G48" s="65">
        <v>0</v>
      </c>
      <c r="H48" s="65">
        <v>0</v>
      </c>
      <c r="I48" s="73"/>
      <c r="IQ48" s="158"/>
      <c r="IR48" s="158"/>
      <c r="IS48" s="156"/>
    </row>
    <row r="49" spans="1:253" s="74" customFormat="1" ht="12.75" customHeight="1">
      <c r="A49" s="71"/>
      <c r="B49" s="72"/>
      <c r="C49" s="91"/>
      <c r="D49" s="90" t="s">
        <v>221</v>
      </c>
      <c r="F49" s="91"/>
      <c r="G49" s="65">
        <v>9494976.6899999995</v>
      </c>
      <c r="H49" s="65">
        <v>2708019</v>
      </c>
      <c r="I49" s="73"/>
      <c r="IQ49" s="158"/>
      <c r="IR49" s="158"/>
      <c r="IS49" s="156"/>
    </row>
    <row r="50" spans="1:253" s="74" customFormat="1" ht="9.75" customHeight="1">
      <c r="A50" s="71"/>
      <c r="B50" s="72"/>
      <c r="C50" s="91"/>
      <c r="D50" s="91"/>
      <c r="E50" s="91"/>
      <c r="F50" s="91"/>
      <c r="G50" s="70"/>
      <c r="H50" s="70"/>
      <c r="I50" s="73"/>
      <c r="IQ50" s="158"/>
      <c r="IR50" s="158"/>
      <c r="IS50" s="156"/>
    </row>
    <row r="51" spans="1:253" s="74" customFormat="1" ht="9.75" customHeight="1">
      <c r="A51" s="71"/>
      <c r="B51" s="72"/>
      <c r="C51" s="91"/>
      <c r="D51" s="91" t="s">
        <v>187</v>
      </c>
      <c r="E51" s="91"/>
      <c r="F51" s="91"/>
      <c r="G51" s="64">
        <f>SUM(G52:G55)</f>
        <v>9089231.1199999992</v>
      </c>
      <c r="H51" s="64">
        <f>SUM(H52:H55)</f>
        <v>7215347.4500000002</v>
      </c>
      <c r="I51" s="73"/>
      <c r="IQ51" s="158"/>
      <c r="IR51" s="158"/>
      <c r="IS51" s="156"/>
    </row>
    <row r="52" spans="1:253" s="74" customFormat="1" ht="9.75" customHeight="1">
      <c r="A52" s="71"/>
      <c r="B52" s="72"/>
      <c r="C52" s="91"/>
      <c r="D52" s="90" t="s">
        <v>127</v>
      </c>
      <c r="F52" s="91"/>
      <c r="G52" s="65">
        <v>0</v>
      </c>
      <c r="H52" s="65">
        <v>0</v>
      </c>
      <c r="I52" s="73"/>
      <c r="IQ52" s="158"/>
      <c r="IR52" s="158"/>
      <c r="IS52" s="156"/>
    </row>
    <row r="53" spans="1:253" s="74" customFormat="1" ht="9.75" customHeight="1">
      <c r="A53" s="71"/>
      <c r="B53" s="72"/>
      <c r="C53" s="91"/>
      <c r="D53" s="90" t="s">
        <v>129</v>
      </c>
      <c r="F53" s="91"/>
      <c r="G53" s="65">
        <v>9089231.1199999992</v>
      </c>
      <c r="H53" s="65">
        <v>7215347.4500000002</v>
      </c>
      <c r="I53" s="73"/>
      <c r="IQ53" s="158"/>
      <c r="IR53" s="158"/>
      <c r="IS53" s="156"/>
    </row>
    <row r="54" spans="1:253" s="74" customFormat="1" ht="14.25" customHeight="1">
      <c r="A54" s="71"/>
      <c r="B54" s="72"/>
      <c r="C54" s="91"/>
      <c r="D54" s="90" t="s">
        <v>222</v>
      </c>
      <c r="F54" s="91"/>
      <c r="G54" s="147">
        <v>0</v>
      </c>
      <c r="H54" s="147">
        <v>0</v>
      </c>
      <c r="I54" s="73"/>
      <c r="IQ54" s="158"/>
      <c r="IR54" s="158"/>
      <c r="IS54" s="156"/>
    </row>
    <row r="55" spans="1:253" s="74" customFormat="1" ht="9.75" customHeight="1">
      <c r="A55" s="71"/>
      <c r="B55" s="72"/>
      <c r="C55" s="91"/>
      <c r="D55" s="91"/>
      <c r="E55" s="91"/>
      <c r="F55" s="91"/>
      <c r="G55" s="70"/>
      <c r="H55" s="70"/>
      <c r="I55" s="73"/>
      <c r="IQ55" s="158"/>
      <c r="IR55" s="158"/>
      <c r="IS55" s="156"/>
    </row>
    <row r="56" spans="1:253" s="74" customFormat="1" ht="14.25" customHeight="1">
      <c r="A56" s="71"/>
      <c r="B56" s="72"/>
      <c r="C56" s="91" t="s">
        <v>192</v>
      </c>
      <c r="D56" s="91"/>
      <c r="E56" s="91"/>
      <c r="F56" s="91"/>
      <c r="G56" s="64">
        <f>+G46-G51</f>
        <v>405745.5700000003</v>
      </c>
      <c r="H56" s="64">
        <f>+H46-H51</f>
        <v>-4507328.45</v>
      </c>
      <c r="I56" s="73"/>
      <c r="IQ56" s="158"/>
      <c r="IR56" s="158"/>
      <c r="IS56" s="156"/>
    </row>
    <row r="57" spans="1:253" s="74" customFormat="1" ht="9.75" customHeight="1">
      <c r="A57" s="71"/>
      <c r="B57" s="72"/>
      <c r="C57" s="91"/>
      <c r="D57" s="91"/>
      <c r="E57" s="91"/>
      <c r="F57" s="91"/>
      <c r="G57" s="70"/>
      <c r="H57" s="70"/>
      <c r="I57" s="73"/>
      <c r="IQ57" s="158"/>
      <c r="IR57" s="158"/>
      <c r="IS57" s="156"/>
    </row>
    <row r="58" spans="1:253" s="74" customFormat="1" ht="14.25" customHeight="1">
      <c r="A58" s="71"/>
      <c r="B58" s="72"/>
      <c r="C58" s="91" t="s">
        <v>193</v>
      </c>
      <c r="D58" s="91"/>
      <c r="E58" s="91"/>
      <c r="F58" s="91"/>
      <c r="G58" s="70"/>
      <c r="H58" s="70"/>
      <c r="I58" s="73"/>
      <c r="IQ58" s="158"/>
      <c r="IR58" s="158"/>
      <c r="IS58" s="156"/>
    </row>
    <row r="59" spans="1:253" s="74" customFormat="1" ht="9.75" customHeight="1">
      <c r="A59" s="71"/>
      <c r="B59" s="72"/>
      <c r="C59" s="91"/>
      <c r="D59" s="91"/>
      <c r="E59" s="91"/>
      <c r="F59" s="91"/>
      <c r="G59" s="70"/>
      <c r="H59" s="70"/>
      <c r="I59" s="73"/>
      <c r="IQ59" s="158"/>
      <c r="IR59" s="158"/>
      <c r="IS59" s="156"/>
    </row>
    <row r="60" spans="1:253" s="74" customFormat="1" ht="9.75" customHeight="1">
      <c r="A60" s="71"/>
      <c r="B60" s="72"/>
      <c r="C60" s="91"/>
      <c r="D60" s="91" t="s">
        <v>186</v>
      </c>
      <c r="E60" s="91"/>
      <c r="F60" s="91"/>
      <c r="G60" s="70">
        <f>SUM(G61:G64)</f>
        <v>16906421.469999999</v>
      </c>
      <c r="H60" s="70">
        <f>SUM(H61:H64)</f>
        <v>49466524</v>
      </c>
      <c r="I60" s="73"/>
      <c r="IQ60" s="158"/>
      <c r="IR60" s="158"/>
      <c r="IS60" s="156"/>
    </row>
    <row r="61" spans="1:253" s="74" customFormat="1" ht="9.75" customHeight="1">
      <c r="A61" s="71"/>
      <c r="B61" s="72"/>
      <c r="C61" s="91"/>
      <c r="D61" s="90" t="s">
        <v>28</v>
      </c>
      <c r="F61" s="91"/>
      <c r="G61" s="65">
        <v>0</v>
      </c>
      <c r="H61" s="65">
        <v>0</v>
      </c>
      <c r="I61" s="73"/>
      <c r="IQ61" s="158"/>
      <c r="IR61" s="158"/>
      <c r="IS61" s="156"/>
    </row>
    <row r="62" spans="1:253" s="74" customFormat="1" ht="9.75" customHeight="1">
      <c r="A62" s="71"/>
      <c r="B62" s="72"/>
      <c r="C62" s="91"/>
      <c r="D62" s="90" t="s">
        <v>194</v>
      </c>
      <c r="F62" s="91"/>
      <c r="G62" s="65">
        <v>0</v>
      </c>
      <c r="H62" s="65">
        <v>0</v>
      </c>
      <c r="I62" s="73"/>
      <c r="IQ62" s="158"/>
      <c r="IR62" s="158"/>
      <c r="IS62" s="156"/>
    </row>
    <row r="63" spans="1:253" s="74" customFormat="1" ht="9.75" customHeight="1">
      <c r="A63" s="71"/>
      <c r="B63" s="72"/>
      <c r="C63" s="91"/>
      <c r="D63" s="90" t="s">
        <v>196</v>
      </c>
      <c r="F63" s="91"/>
      <c r="G63" s="30">
        <v>0</v>
      </c>
      <c r="H63" s="30">
        <v>0</v>
      </c>
      <c r="I63" s="73"/>
      <c r="IQ63" s="158"/>
      <c r="IR63" s="158"/>
      <c r="IS63" s="156"/>
    </row>
    <row r="64" spans="1:253" s="74" customFormat="1" ht="9.75" customHeight="1">
      <c r="A64" s="71"/>
      <c r="B64" s="72"/>
      <c r="C64" s="91"/>
      <c r="D64" s="90" t="s">
        <v>223</v>
      </c>
      <c r="F64" s="91"/>
      <c r="G64" s="30">
        <v>16906421.469999999</v>
      </c>
      <c r="H64" s="30">
        <v>49466524</v>
      </c>
      <c r="I64" s="73"/>
      <c r="IQ64" s="158"/>
      <c r="IR64" s="158"/>
      <c r="IS64" s="156"/>
    </row>
    <row r="65" spans="1:253" s="74" customFormat="1" ht="9.75" customHeight="1">
      <c r="A65" s="71"/>
      <c r="B65" s="72"/>
      <c r="C65" s="91"/>
      <c r="D65" s="91"/>
      <c r="E65" s="91"/>
      <c r="F65" s="91"/>
      <c r="G65" s="70"/>
      <c r="H65" s="70"/>
      <c r="I65" s="73"/>
      <c r="IQ65" s="158"/>
      <c r="IR65" s="158"/>
      <c r="IS65" s="156"/>
    </row>
    <row r="66" spans="1:253" s="74" customFormat="1" ht="9.75" customHeight="1">
      <c r="A66" s="71"/>
      <c r="B66" s="72"/>
      <c r="C66" s="91"/>
      <c r="D66" s="91" t="s">
        <v>187</v>
      </c>
      <c r="E66" s="91"/>
      <c r="F66" s="91"/>
      <c r="G66" s="70">
        <f t="shared" ref="G66:H66" si="0">SUM(G67:G70)</f>
        <v>786189.09</v>
      </c>
      <c r="H66" s="70">
        <f t="shared" si="0"/>
        <v>19140143.629999999</v>
      </c>
      <c r="I66" s="73"/>
      <c r="IQ66" s="158"/>
      <c r="IR66" s="158"/>
      <c r="IS66" s="156"/>
    </row>
    <row r="67" spans="1:253" s="74" customFormat="1" ht="9.75" customHeight="1">
      <c r="A67" s="71"/>
      <c r="B67" s="72"/>
      <c r="C67" s="91"/>
      <c r="D67" s="90" t="s">
        <v>198</v>
      </c>
      <c r="F67" s="91"/>
      <c r="G67" s="65">
        <v>0</v>
      </c>
      <c r="H67" s="65">
        <v>0</v>
      </c>
      <c r="I67" s="73"/>
      <c r="IQ67" s="158"/>
      <c r="IR67" s="158"/>
      <c r="IS67" s="156"/>
    </row>
    <row r="68" spans="1:253" s="74" customFormat="1" ht="9.75" customHeight="1">
      <c r="A68" s="71"/>
      <c r="B68" s="72"/>
      <c r="C68" s="91"/>
      <c r="D68" s="90" t="s">
        <v>194</v>
      </c>
      <c r="F68" s="91"/>
      <c r="G68" s="65">
        <v>0</v>
      </c>
      <c r="H68" s="65">
        <v>0</v>
      </c>
      <c r="I68" s="73"/>
      <c r="IQ68" s="158"/>
      <c r="IR68" s="158"/>
      <c r="IS68" s="156"/>
    </row>
    <row r="69" spans="1:253" s="74" customFormat="1" ht="9.75" customHeight="1">
      <c r="A69" s="71"/>
      <c r="B69" s="72"/>
      <c r="C69" s="91"/>
      <c r="D69" s="90" t="s">
        <v>196</v>
      </c>
      <c r="F69" s="91"/>
      <c r="G69" s="65">
        <v>0</v>
      </c>
      <c r="H69" s="65">
        <v>0</v>
      </c>
      <c r="I69" s="73"/>
      <c r="IQ69" s="158"/>
      <c r="IR69" s="158"/>
      <c r="IS69" s="156"/>
    </row>
    <row r="70" spans="1:253" s="74" customFormat="1" ht="9.75" customHeight="1">
      <c r="A70" s="71"/>
      <c r="B70" s="72"/>
      <c r="C70" s="91"/>
      <c r="D70" s="90" t="s">
        <v>224</v>
      </c>
      <c r="F70" s="91"/>
      <c r="G70" s="146">
        <v>786189.09</v>
      </c>
      <c r="H70" s="65">
        <v>19140143.629999999</v>
      </c>
      <c r="I70" s="73"/>
      <c r="IQ70" s="158"/>
      <c r="IR70" s="158"/>
      <c r="IS70" s="156"/>
    </row>
    <row r="71" spans="1:253" s="74" customFormat="1" ht="9.75" customHeight="1">
      <c r="A71" s="71"/>
      <c r="B71" s="72"/>
      <c r="C71" s="91"/>
      <c r="D71" s="91"/>
      <c r="E71" s="91"/>
      <c r="F71" s="91"/>
      <c r="G71" s="70"/>
      <c r="H71" s="70"/>
      <c r="I71" s="73"/>
      <c r="IQ71" s="158"/>
      <c r="IR71" s="158"/>
      <c r="IS71" s="156"/>
    </row>
    <row r="72" spans="1:253" s="74" customFormat="1" ht="16.5" customHeight="1">
      <c r="A72" s="71"/>
      <c r="B72" s="72"/>
      <c r="C72" s="91"/>
      <c r="D72" s="91" t="s">
        <v>201</v>
      </c>
      <c r="E72" s="91"/>
      <c r="F72" s="91"/>
      <c r="G72" s="70">
        <f>+G60-G66</f>
        <v>16120232.379999999</v>
      </c>
      <c r="H72" s="70">
        <f>+H60-H66</f>
        <v>30326380.370000001</v>
      </c>
      <c r="I72" s="73"/>
      <c r="IO72" s="162"/>
      <c r="IQ72" s="158"/>
      <c r="IR72" s="158"/>
      <c r="IS72" s="156"/>
    </row>
    <row r="73" spans="1:253" s="74" customFormat="1" ht="9.75" customHeight="1">
      <c r="A73" s="71"/>
      <c r="B73" s="72"/>
      <c r="C73" s="91"/>
      <c r="D73" s="91"/>
      <c r="E73" s="91"/>
      <c r="F73" s="91"/>
      <c r="G73" s="70"/>
      <c r="H73" s="70"/>
      <c r="I73" s="73"/>
      <c r="IQ73" s="158"/>
      <c r="IR73" s="158"/>
      <c r="IS73" s="156"/>
    </row>
    <row r="74" spans="1:253" s="74" customFormat="1" ht="9.75" customHeight="1">
      <c r="A74" s="71"/>
      <c r="B74" s="72"/>
      <c r="C74" s="91"/>
      <c r="D74" s="312" t="s">
        <v>203</v>
      </c>
      <c r="E74" s="312"/>
      <c r="F74" s="312"/>
      <c r="G74" s="163">
        <f>+G72+G56+G43</f>
        <v>34669768.210000023</v>
      </c>
      <c r="H74" s="163">
        <f>+H72+H56+H43</f>
        <v>55496088.38000004</v>
      </c>
      <c r="I74" s="73"/>
      <c r="IQ74" s="158"/>
      <c r="IR74" s="158"/>
      <c r="IS74" s="156"/>
    </row>
    <row r="75" spans="1:253" s="74" customFormat="1" ht="9.75" customHeight="1">
      <c r="A75" s="71"/>
      <c r="B75" s="72"/>
      <c r="C75" s="91"/>
      <c r="D75" s="89"/>
      <c r="E75" s="89"/>
      <c r="F75" s="89"/>
      <c r="G75" s="70"/>
      <c r="H75" s="70"/>
      <c r="I75" s="73"/>
      <c r="IQ75" s="158"/>
      <c r="IR75" s="158"/>
      <c r="IS75" s="156"/>
    </row>
    <row r="76" spans="1:253" s="74" customFormat="1" ht="9.75" customHeight="1">
      <c r="A76" s="71"/>
      <c r="B76" s="72"/>
      <c r="C76" s="91"/>
      <c r="D76" s="55" t="s">
        <v>204</v>
      </c>
      <c r="E76" s="148"/>
      <c r="F76" s="148"/>
      <c r="G76" s="75">
        <v>63261915.969999999</v>
      </c>
      <c r="H76" s="75">
        <v>7765827.3399999999</v>
      </c>
      <c r="I76" s="73"/>
      <c r="IQ76" s="158"/>
      <c r="IR76" s="158"/>
      <c r="IS76" s="156"/>
    </row>
    <row r="77" spans="1:253" s="74" customFormat="1" ht="9.75" customHeight="1">
      <c r="A77" s="71"/>
      <c r="B77" s="72"/>
      <c r="C77" s="91"/>
      <c r="D77" s="55" t="s">
        <v>205</v>
      </c>
      <c r="E77" s="55"/>
      <c r="F77" s="55"/>
      <c r="G77" s="70">
        <f>+G74+G76</f>
        <v>97931684.180000022</v>
      </c>
      <c r="H77" s="70">
        <f>+H74+H76</f>
        <v>63261915.720000044</v>
      </c>
      <c r="I77" s="73"/>
      <c r="IQ77" s="158"/>
      <c r="IR77" s="158"/>
      <c r="IS77" s="156"/>
    </row>
    <row r="78" spans="1:253" s="74" customFormat="1" ht="9.75" customHeight="1">
      <c r="A78" s="71"/>
      <c r="B78" s="149"/>
      <c r="C78" s="150"/>
      <c r="D78" s="150"/>
      <c r="E78" s="150"/>
      <c r="F78" s="150"/>
      <c r="G78" s="151"/>
      <c r="H78" s="151"/>
      <c r="I78" s="152"/>
      <c r="IQ78" s="158"/>
      <c r="IR78" s="158"/>
      <c r="IS78" s="156"/>
    </row>
    <row r="79" spans="1:253">
      <c r="A79" s="23"/>
      <c r="B79" s="2" t="s">
        <v>156</v>
      </c>
      <c r="IQ79" s="155"/>
    </row>
    <row r="80" spans="1:253">
      <c r="A80" s="23"/>
      <c r="IQ80" s="159"/>
    </row>
    <row r="81" spans="2:251">
      <c r="B81" s="29"/>
      <c r="C81" s="29"/>
      <c r="D81" s="29"/>
      <c r="E81" s="29"/>
      <c r="F81" s="29"/>
      <c r="G81" s="164"/>
      <c r="H81" s="164"/>
      <c r="IQ81" s="160"/>
    </row>
    <row r="82" spans="2:251">
      <c r="B82" s="29"/>
      <c r="C82" s="29"/>
      <c r="D82" s="29"/>
      <c r="E82" s="29"/>
      <c r="F82" s="29"/>
      <c r="G82" s="29"/>
      <c r="H82" s="29"/>
      <c r="IQ82" s="160"/>
    </row>
    <row r="83" spans="2:251">
      <c r="B83" s="29"/>
      <c r="C83" s="29"/>
      <c r="D83" s="29"/>
      <c r="E83" s="29"/>
      <c r="F83" s="29"/>
      <c r="G83" s="29"/>
      <c r="H83" s="29"/>
    </row>
    <row r="84" spans="2:251" ht="12" customHeight="1"/>
    <row r="85" spans="2:251" ht="12" customHeight="1"/>
    <row r="86" spans="2:251"/>
    <row r="87" spans="2:251"/>
    <row r="116" ht="12" hidden="1" customHeight="1"/>
    <row r="117" ht="15" hidden="1" customHeight="1"/>
    <row r="118" ht="12" hidden="1" customHeight="1"/>
    <row r="119" ht="12" hidden="1" customHeight="1"/>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sheetData>
  <mergeCells count="63">
    <mergeCell ref="IQ40:IS40"/>
    <mergeCell ref="IQ41:IS41"/>
    <mergeCell ref="IQ35:IS35"/>
    <mergeCell ref="IQ36:IS36"/>
    <mergeCell ref="IQ37:IS37"/>
    <mergeCell ref="IQ38:IS38"/>
    <mergeCell ref="IQ39:IS39"/>
    <mergeCell ref="IQ30:IS30"/>
    <mergeCell ref="IQ31:IS31"/>
    <mergeCell ref="IQ32:IS32"/>
    <mergeCell ref="IQ33:IS33"/>
    <mergeCell ref="IQ34:IS34"/>
    <mergeCell ref="IQ22:IS22"/>
    <mergeCell ref="IQ26:IS26"/>
    <mergeCell ref="IQ27:IS27"/>
    <mergeCell ref="IQ28:IS28"/>
    <mergeCell ref="IQ29:IS29"/>
    <mergeCell ref="IQ18:IS18"/>
    <mergeCell ref="IQ19:IS19"/>
    <mergeCell ref="IQ20:IS20"/>
    <mergeCell ref="IQ21:IS21"/>
    <mergeCell ref="B2:I2"/>
    <mergeCell ref="IQ14:IS14"/>
    <mergeCell ref="IQ15:IS15"/>
    <mergeCell ref="IQ16:IS16"/>
    <mergeCell ref="IQ17:IS17"/>
    <mergeCell ref="B8:E8"/>
    <mergeCell ref="B3:I3"/>
    <mergeCell ref="B4:I4"/>
    <mergeCell ref="B5:I5"/>
    <mergeCell ref="B6:I6"/>
    <mergeCell ref="D19:F19"/>
    <mergeCell ref="D20:F20"/>
    <mergeCell ref="D18:F18"/>
    <mergeCell ref="B11:F11"/>
    <mergeCell ref="C13:F13"/>
    <mergeCell ref="D14:F14"/>
    <mergeCell ref="D15:F15"/>
    <mergeCell ref="D16:F16"/>
    <mergeCell ref="D17:F17"/>
    <mergeCell ref="D29:F29"/>
    <mergeCell ref="D21:F21"/>
    <mergeCell ref="D22:F22"/>
    <mergeCell ref="D23:E23"/>
    <mergeCell ref="C25:F25"/>
    <mergeCell ref="D26:F26"/>
    <mergeCell ref="D27:F27"/>
    <mergeCell ref="D28:F28"/>
    <mergeCell ref="C43:F43"/>
    <mergeCell ref="D74:F74"/>
    <mergeCell ref="C44:G44"/>
    <mergeCell ref="D36:F36"/>
    <mergeCell ref="D30:F30"/>
    <mergeCell ref="D31:F31"/>
    <mergeCell ref="D32:F32"/>
    <mergeCell ref="D33:F33"/>
    <mergeCell ref="D34:F34"/>
    <mergeCell ref="D35:F35"/>
    <mergeCell ref="D37:F37"/>
    <mergeCell ref="D38:F38"/>
    <mergeCell ref="D39:F39"/>
    <mergeCell ref="D40:F40"/>
    <mergeCell ref="D41:F41"/>
  </mergeCells>
  <printOptions horizontalCentered="1"/>
  <pageMargins left="0.70866141732283472" right="0.70866141732283472" top="0.74803149606299213" bottom="0.74803149606299213" header="0.31496062992125984" footer="0.31496062992125984"/>
  <pageSetup scale="7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IX92"/>
  <sheetViews>
    <sheetView showGridLines="0" topLeftCell="A2" zoomScale="80" zoomScaleNormal="80" workbookViewId="0">
      <pane ySplit="10" topLeftCell="A12" activePane="bottomLeft" state="frozen"/>
      <selection activeCell="B8" sqref="B8:I10"/>
      <selection pane="bottomLeft" activeCell="G40" sqref="G40"/>
    </sheetView>
  </sheetViews>
  <sheetFormatPr baseColWidth="10" defaultColWidth="0" defaultRowHeight="15"/>
  <cols>
    <col min="1" max="1" width="2.7109375" style="3" customWidth="1"/>
    <col min="2" max="2" width="7.140625" style="3" customWidth="1"/>
    <col min="3" max="3" width="61.42578125" style="3" customWidth="1"/>
    <col min="4" max="9" width="21" style="3" customWidth="1"/>
    <col min="10" max="10" width="2.7109375" style="3" customWidth="1"/>
    <col min="11" max="11" width="2.85546875" style="3" hidden="1" customWidth="1"/>
    <col min="12" max="256" width="0" style="3" hidden="1"/>
    <col min="257" max="257" width="2.7109375" style="3" customWidth="1"/>
    <col min="258" max="258" width="12" style="3" bestFit="1" customWidth="1"/>
    <col min="259" max="259" width="16" style="3" customWidth="1"/>
    <col min="260" max="265" width="5.28515625" style="3" customWidth="1"/>
    <col min="266" max="266" width="0.7109375" style="3" customWidth="1"/>
    <col min="267" max="267" width="0" style="3" hidden="1" customWidth="1"/>
    <col min="268" max="512" width="0" style="3" hidden="1"/>
    <col min="513" max="513" width="0.7109375" style="3" customWidth="1"/>
    <col min="514" max="514" width="1.7109375" style="3" customWidth="1"/>
    <col min="515" max="515" width="16" style="3" customWidth="1"/>
    <col min="516" max="521" width="5.28515625" style="3" customWidth="1"/>
    <col min="522" max="522" width="0.7109375" style="3" customWidth="1"/>
    <col min="523" max="523" width="0" style="3" hidden="1" customWidth="1"/>
    <col min="524" max="768" width="0" style="3" hidden="1"/>
    <col min="769" max="769" width="0.7109375" style="3" customWidth="1"/>
    <col min="770" max="770" width="1.7109375" style="3" customWidth="1"/>
    <col min="771" max="771" width="16" style="3" customWidth="1"/>
    <col min="772" max="777" width="5.28515625" style="3" customWidth="1"/>
    <col min="778" max="778" width="0.7109375" style="3" customWidth="1"/>
    <col min="779" max="779" width="0" style="3" hidden="1" customWidth="1"/>
    <col min="780" max="1024" width="0" style="3" hidden="1"/>
    <col min="1025" max="1025" width="0.7109375" style="3" customWidth="1"/>
    <col min="1026" max="1026" width="1.7109375" style="3" customWidth="1"/>
    <col min="1027" max="1027" width="16" style="3" customWidth="1"/>
    <col min="1028" max="1033" width="5.28515625" style="3" customWidth="1"/>
    <col min="1034" max="1034" width="0.7109375" style="3" customWidth="1"/>
    <col min="1035" max="1035" width="0" style="3" hidden="1" customWidth="1"/>
    <col min="1036" max="1280" width="0" style="3" hidden="1"/>
    <col min="1281" max="1281" width="0.7109375" style="3" customWidth="1"/>
    <col min="1282" max="1282" width="1.7109375" style="3" customWidth="1"/>
    <col min="1283" max="1283" width="16" style="3" customWidth="1"/>
    <col min="1284" max="1289" width="5.28515625" style="3" customWidth="1"/>
    <col min="1290" max="1290" width="0.7109375" style="3" customWidth="1"/>
    <col min="1291" max="1291" width="0" style="3" hidden="1" customWidth="1"/>
    <col min="1292" max="1536" width="0" style="3" hidden="1"/>
    <col min="1537" max="1537" width="0.7109375" style="3" customWidth="1"/>
    <col min="1538" max="1538" width="1.7109375" style="3" customWidth="1"/>
    <col min="1539" max="1539" width="16" style="3" customWidth="1"/>
    <col min="1540" max="1545" width="5.28515625" style="3" customWidth="1"/>
    <col min="1546" max="1546" width="0.7109375" style="3" customWidth="1"/>
    <col min="1547" max="1547" width="0" style="3" hidden="1" customWidth="1"/>
    <col min="1548" max="1792" width="0" style="3" hidden="1"/>
    <col min="1793" max="1793" width="0.7109375" style="3" customWidth="1"/>
    <col min="1794" max="1794" width="1.7109375" style="3" customWidth="1"/>
    <col min="1795" max="1795" width="16" style="3" customWidth="1"/>
    <col min="1796" max="1801" width="5.28515625" style="3" customWidth="1"/>
    <col min="1802" max="1802" width="0.7109375" style="3" customWidth="1"/>
    <col min="1803" max="1803" width="0" style="3" hidden="1" customWidth="1"/>
    <col min="1804" max="2048" width="0" style="3" hidden="1"/>
    <col min="2049" max="2049" width="0.7109375" style="3" customWidth="1"/>
    <col min="2050" max="2050" width="1.7109375" style="3" customWidth="1"/>
    <col min="2051" max="2051" width="16" style="3" customWidth="1"/>
    <col min="2052" max="2057" width="5.28515625" style="3" customWidth="1"/>
    <col min="2058" max="2058" width="0.7109375" style="3" customWidth="1"/>
    <col min="2059" max="2059" width="0" style="3" hidden="1" customWidth="1"/>
    <col min="2060" max="2304" width="0" style="3" hidden="1"/>
    <col min="2305" max="2305" width="0.7109375" style="3" customWidth="1"/>
    <col min="2306" max="2306" width="1.7109375" style="3" customWidth="1"/>
    <col min="2307" max="2307" width="16" style="3" customWidth="1"/>
    <col min="2308" max="2313" width="5.28515625" style="3" customWidth="1"/>
    <col min="2314" max="2314" width="0.7109375" style="3" customWidth="1"/>
    <col min="2315" max="2315" width="0" style="3" hidden="1" customWidth="1"/>
    <col min="2316" max="2560" width="0" style="3" hidden="1"/>
    <col min="2561" max="2561" width="0.7109375" style="3" customWidth="1"/>
    <col min="2562" max="2562" width="1.7109375" style="3" customWidth="1"/>
    <col min="2563" max="2563" width="16" style="3" customWidth="1"/>
    <col min="2564" max="2569" width="5.28515625" style="3" customWidth="1"/>
    <col min="2570" max="2570" width="0.7109375" style="3" customWidth="1"/>
    <col min="2571" max="2571" width="0" style="3" hidden="1" customWidth="1"/>
    <col min="2572" max="2816" width="0" style="3" hidden="1"/>
    <col min="2817" max="2817" width="0.7109375" style="3" customWidth="1"/>
    <col min="2818" max="2818" width="1.7109375" style="3" customWidth="1"/>
    <col min="2819" max="2819" width="16" style="3" customWidth="1"/>
    <col min="2820" max="2825" width="5.28515625" style="3" customWidth="1"/>
    <col min="2826" max="2826" width="0.7109375" style="3" customWidth="1"/>
    <col min="2827" max="2827" width="0" style="3" hidden="1" customWidth="1"/>
    <col min="2828" max="3072" width="0" style="3" hidden="1"/>
    <col min="3073" max="3073" width="0.7109375" style="3" customWidth="1"/>
    <col min="3074" max="3074" width="1.7109375" style="3" customWidth="1"/>
    <col min="3075" max="3075" width="16" style="3" customWidth="1"/>
    <col min="3076" max="3081" width="5.28515625" style="3" customWidth="1"/>
    <col min="3082" max="3082" width="0.7109375" style="3" customWidth="1"/>
    <col min="3083" max="3083" width="0" style="3" hidden="1" customWidth="1"/>
    <col min="3084" max="3328" width="0" style="3" hidden="1"/>
    <col min="3329" max="3329" width="0.7109375" style="3" customWidth="1"/>
    <col min="3330" max="3330" width="1.7109375" style="3" customWidth="1"/>
    <col min="3331" max="3331" width="16" style="3" customWidth="1"/>
    <col min="3332" max="3337" width="5.28515625" style="3" customWidth="1"/>
    <col min="3338" max="3338" width="0.7109375" style="3" customWidth="1"/>
    <col min="3339" max="3339" width="0" style="3" hidden="1" customWidth="1"/>
    <col min="3340" max="3584" width="0" style="3" hidden="1"/>
    <col min="3585" max="3585" width="0.7109375" style="3" customWidth="1"/>
    <col min="3586" max="3586" width="1.7109375" style="3" customWidth="1"/>
    <col min="3587" max="3587" width="16" style="3" customWidth="1"/>
    <col min="3588" max="3593" width="5.28515625" style="3" customWidth="1"/>
    <col min="3594" max="3594" width="0.7109375" style="3" customWidth="1"/>
    <col min="3595" max="3595" width="0" style="3" hidden="1" customWidth="1"/>
    <col min="3596" max="3840" width="0" style="3" hidden="1"/>
    <col min="3841" max="3841" width="0.7109375" style="3" customWidth="1"/>
    <col min="3842" max="3842" width="1.7109375" style="3" customWidth="1"/>
    <col min="3843" max="3843" width="16" style="3" customWidth="1"/>
    <col min="3844" max="3849" width="5.28515625" style="3" customWidth="1"/>
    <col min="3850" max="3850" width="0.7109375" style="3" customWidth="1"/>
    <col min="3851" max="3851" width="0" style="3" hidden="1" customWidth="1"/>
    <col min="3852" max="4096" width="0" style="3" hidden="1"/>
    <col min="4097" max="4097" width="0.7109375" style="3" customWidth="1"/>
    <col min="4098" max="4098" width="1.7109375" style="3" customWidth="1"/>
    <col min="4099" max="4099" width="16" style="3" customWidth="1"/>
    <col min="4100" max="4105" width="5.28515625" style="3" customWidth="1"/>
    <col min="4106" max="4106" width="0.7109375" style="3" customWidth="1"/>
    <col min="4107" max="4107" width="0" style="3" hidden="1" customWidth="1"/>
    <col min="4108" max="4352" width="0" style="3" hidden="1"/>
    <col min="4353" max="4353" width="0.7109375" style="3" customWidth="1"/>
    <col min="4354" max="4354" width="1.7109375" style="3" customWidth="1"/>
    <col min="4355" max="4355" width="16" style="3" customWidth="1"/>
    <col min="4356" max="4361" width="5.28515625" style="3" customWidth="1"/>
    <col min="4362" max="4362" width="0.7109375" style="3" customWidth="1"/>
    <col min="4363" max="4363" width="0" style="3" hidden="1" customWidth="1"/>
    <col min="4364" max="4608" width="0" style="3" hidden="1"/>
    <col min="4609" max="4609" width="0.7109375" style="3" customWidth="1"/>
    <col min="4610" max="4610" width="1.7109375" style="3" customWidth="1"/>
    <col min="4611" max="4611" width="16" style="3" customWidth="1"/>
    <col min="4612" max="4617" width="5.28515625" style="3" customWidth="1"/>
    <col min="4618" max="4618" width="0.7109375" style="3" customWidth="1"/>
    <col min="4619" max="4619" width="0" style="3" hidden="1" customWidth="1"/>
    <col min="4620" max="4864" width="0" style="3" hidden="1"/>
    <col min="4865" max="4865" width="0.7109375" style="3" customWidth="1"/>
    <col min="4866" max="4866" width="1.7109375" style="3" customWidth="1"/>
    <col min="4867" max="4867" width="16" style="3" customWidth="1"/>
    <col min="4868" max="4873" width="5.28515625" style="3" customWidth="1"/>
    <col min="4874" max="4874" width="0.7109375" style="3" customWidth="1"/>
    <col min="4875" max="4875" width="0" style="3" hidden="1" customWidth="1"/>
    <col min="4876" max="5120" width="0" style="3" hidden="1"/>
    <col min="5121" max="5121" width="0.7109375" style="3" customWidth="1"/>
    <col min="5122" max="5122" width="1.7109375" style="3" customWidth="1"/>
    <col min="5123" max="5123" width="16" style="3" customWidth="1"/>
    <col min="5124" max="5129" width="5.28515625" style="3" customWidth="1"/>
    <col min="5130" max="5130" width="0.7109375" style="3" customWidth="1"/>
    <col min="5131" max="5131" width="0" style="3" hidden="1" customWidth="1"/>
    <col min="5132" max="5376" width="0" style="3" hidden="1"/>
    <col min="5377" max="5377" width="0.7109375" style="3" customWidth="1"/>
    <col min="5378" max="5378" width="1.7109375" style="3" customWidth="1"/>
    <col min="5379" max="5379" width="16" style="3" customWidth="1"/>
    <col min="5380" max="5385" width="5.28515625" style="3" customWidth="1"/>
    <col min="5386" max="5386" width="0.7109375" style="3" customWidth="1"/>
    <col min="5387" max="5387" width="0" style="3" hidden="1" customWidth="1"/>
    <col min="5388" max="5632" width="0" style="3" hidden="1"/>
    <col min="5633" max="5633" width="0.7109375" style="3" customWidth="1"/>
    <col min="5634" max="5634" width="1.7109375" style="3" customWidth="1"/>
    <col min="5635" max="5635" width="16" style="3" customWidth="1"/>
    <col min="5636" max="5641" width="5.28515625" style="3" customWidth="1"/>
    <col min="5642" max="5642" width="0.7109375" style="3" customWidth="1"/>
    <col min="5643" max="5643" width="0" style="3" hidden="1" customWidth="1"/>
    <col min="5644" max="5888" width="0" style="3" hidden="1"/>
    <col min="5889" max="5889" width="0.7109375" style="3" customWidth="1"/>
    <col min="5890" max="5890" width="1.7109375" style="3" customWidth="1"/>
    <col min="5891" max="5891" width="16" style="3" customWidth="1"/>
    <col min="5892" max="5897" width="5.28515625" style="3" customWidth="1"/>
    <col min="5898" max="5898" width="0.7109375" style="3" customWidth="1"/>
    <col min="5899" max="5899" width="0" style="3" hidden="1" customWidth="1"/>
    <col min="5900" max="6144" width="0" style="3" hidden="1"/>
    <col min="6145" max="6145" width="0.7109375" style="3" customWidth="1"/>
    <col min="6146" max="6146" width="1.7109375" style="3" customWidth="1"/>
    <col min="6147" max="6147" width="16" style="3" customWidth="1"/>
    <col min="6148" max="6153" width="5.28515625" style="3" customWidth="1"/>
    <col min="6154" max="6154" width="0.7109375" style="3" customWidth="1"/>
    <col min="6155" max="6155" width="0" style="3" hidden="1" customWidth="1"/>
    <col min="6156" max="6400" width="0" style="3" hidden="1"/>
    <col min="6401" max="6401" width="0.7109375" style="3" customWidth="1"/>
    <col min="6402" max="6402" width="1.7109375" style="3" customWidth="1"/>
    <col min="6403" max="6403" width="16" style="3" customWidth="1"/>
    <col min="6404" max="6409" width="5.28515625" style="3" customWidth="1"/>
    <col min="6410" max="6410" width="0.7109375" style="3" customWidth="1"/>
    <col min="6411" max="6411" width="0" style="3" hidden="1" customWidth="1"/>
    <col min="6412" max="6656" width="0" style="3" hidden="1"/>
    <col min="6657" max="6657" width="0.7109375" style="3" customWidth="1"/>
    <col min="6658" max="6658" width="1.7109375" style="3" customWidth="1"/>
    <col min="6659" max="6659" width="16" style="3" customWidth="1"/>
    <col min="6660" max="6665" width="5.28515625" style="3" customWidth="1"/>
    <col min="6666" max="6666" width="0.7109375" style="3" customWidth="1"/>
    <col min="6667" max="6667" width="0" style="3" hidden="1" customWidth="1"/>
    <col min="6668" max="6912" width="0" style="3" hidden="1"/>
    <col min="6913" max="6913" width="0.7109375" style="3" customWidth="1"/>
    <col min="6914" max="6914" width="1.7109375" style="3" customWidth="1"/>
    <col min="6915" max="6915" width="16" style="3" customWidth="1"/>
    <col min="6916" max="6921" width="5.28515625" style="3" customWidth="1"/>
    <col min="6922" max="6922" width="0.7109375" style="3" customWidth="1"/>
    <col min="6923" max="6923" width="0" style="3" hidden="1" customWidth="1"/>
    <col min="6924" max="7168" width="0" style="3" hidden="1"/>
    <col min="7169" max="7169" width="0.7109375" style="3" customWidth="1"/>
    <col min="7170" max="7170" width="1.7109375" style="3" customWidth="1"/>
    <col min="7171" max="7171" width="16" style="3" customWidth="1"/>
    <col min="7172" max="7177" width="5.28515625" style="3" customWidth="1"/>
    <col min="7178" max="7178" width="0.7109375" style="3" customWidth="1"/>
    <col min="7179" max="7179" width="0" style="3" hidden="1" customWidth="1"/>
    <col min="7180" max="7424" width="0" style="3" hidden="1"/>
    <col min="7425" max="7425" width="0.7109375" style="3" customWidth="1"/>
    <col min="7426" max="7426" width="1.7109375" style="3" customWidth="1"/>
    <col min="7427" max="7427" width="16" style="3" customWidth="1"/>
    <col min="7428" max="7433" width="5.28515625" style="3" customWidth="1"/>
    <col min="7434" max="7434" width="0.7109375" style="3" customWidth="1"/>
    <col min="7435" max="7435" width="0" style="3" hidden="1" customWidth="1"/>
    <col min="7436" max="7680" width="0" style="3" hidden="1"/>
    <col min="7681" max="7681" width="0.7109375" style="3" customWidth="1"/>
    <col min="7682" max="7682" width="1.7109375" style="3" customWidth="1"/>
    <col min="7683" max="7683" width="16" style="3" customWidth="1"/>
    <col min="7684" max="7689" width="5.28515625" style="3" customWidth="1"/>
    <col min="7690" max="7690" width="0.7109375" style="3" customWidth="1"/>
    <col min="7691" max="7691" width="0" style="3" hidden="1" customWidth="1"/>
    <col min="7692" max="7936" width="0" style="3" hidden="1"/>
    <col min="7937" max="7937" width="0.7109375" style="3" customWidth="1"/>
    <col min="7938" max="7938" width="1.7109375" style="3" customWidth="1"/>
    <col min="7939" max="7939" width="16" style="3" customWidth="1"/>
    <col min="7940" max="7945" width="5.28515625" style="3" customWidth="1"/>
    <col min="7946" max="7946" width="0.7109375" style="3" customWidth="1"/>
    <col min="7947" max="7947" width="0" style="3" hidden="1" customWidth="1"/>
    <col min="7948" max="8192" width="0" style="3" hidden="1"/>
    <col min="8193" max="8193" width="0.7109375" style="3" customWidth="1"/>
    <col min="8194" max="8194" width="1.7109375" style="3" customWidth="1"/>
    <col min="8195" max="8195" width="16" style="3" customWidth="1"/>
    <col min="8196" max="8201" width="5.28515625" style="3" customWidth="1"/>
    <col min="8202" max="8202" width="0.7109375" style="3" customWidth="1"/>
    <col min="8203" max="8203" width="0" style="3" hidden="1" customWidth="1"/>
    <col min="8204" max="8448" width="0" style="3" hidden="1"/>
    <col min="8449" max="8449" width="0.7109375" style="3" customWidth="1"/>
    <col min="8450" max="8450" width="1.7109375" style="3" customWidth="1"/>
    <col min="8451" max="8451" width="16" style="3" customWidth="1"/>
    <col min="8452" max="8457" width="5.28515625" style="3" customWidth="1"/>
    <col min="8458" max="8458" width="0.7109375" style="3" customWidth="1"/>
    <col min="8459" max="8459" width="0" style="3" hidden="1" customWidth="1"/>
    <col min="8460" max="8704" width="0" style="3" hidden="1"/>
    <col min="8705" max="8705" width="0.7109375" style="3" customWidth="1"/>
    <col min="8706" max="8706" width="1.7109375" style="3" customWidth="1"/>
    <col min="8707" max="8707" width="16" style="3" customWidth="1"/>
    <col min="8708" max="8713" width="5.28515625" style="3" customWidth="1"/>
    <col min="8714" max="8714" width="0.7109375" style="3" customWidth="1"/>
    <col min="8715" max="8715" width="0" style="3" hidden="1" customWidth="1"/>
    <col min="8716" max="8960" width="0" style="3" hidden="1"/>
    <col min="8961" max="8961" width="0.7109375" style="3" customWidth="1"/>
    <col min="8962" max="8962" width="1.7109375" style="3" customWidth="1"/>
    <col min="8963" max="8963" width="16" style="3" customWidth="1"/>
    <col min="8964" max="8969" width="5.28515625" style="3" customWidth="1"/>
    <col min="8970" max="8970" width="0.7109375" style="3" customWidth="1"/>
    <col min="8971" max="8971" width="0" style="3" hidden="1" customWidth="1"/>
    <col min="8972" max="9216" width="0" style="3" hidden="1"/>
    <col min="9217" max="9217" width="0.7109375" style="3" customWidth="1"/>
    <col min="9218" max="9218" width="1.7109375" style="3" customWidth="1"/>
    <col min="9219" max="9219" width="16" style="3" customWidth="1"/>
    <col min="9220" max="9225" width="5.28515625" style="3" customWidth="1"/>
    <col min="9226" max="9226" width="0.7109375" style="3" customWidth="1"/>
    <col min="9227" max="9227" width="0" style="3" hidden="1" customWidth="1"/>
    <col min="9228" max="9472" width="0" style="3" hidden="1"/>
    <col min="9473" max="9473" width="0.7109375" style="3" customWidth="1"/>
    <col min="9474" max="9474" width="1.7109375" style="3" customWidth="1"/>
    <col min="9475" max="9475" width="16" style="3" customWidth="1"/>
    <col min="9476" max="9481" width="5.28515625" style="3" customWidth="1"/>
    <col min="9482" max="9482" width="0.7109375" style="3" customWidth="1"/>
    <col min="9483" max="9483" width="0" style="3" hidden="1" customWidth="1"/>
    <col min="9484" max="9728" width="0" style="3" hidden="1"/>
    <col min="9729" max="9729" width="0.7109375" style="3" customWidth="1"/>
    <col min="9730" max="9730" width="1.7109375" style="3" customWidth="1"/>
    <col min="9731" max="9731" width="16" style="3" customWidth="1"/>
    <col min="9732" max="9737" width="5.28515625" style="3" customWidth="1"/>
    <col min="9738" max="9738" width="0.7109375" style="3" customWidth="1"/>
    <col min="9739" max="9739" width="0" style="3" hidden="1" customWidth="1"/>
    <col min="9740" max="9984" width="0" style="3" hidden="1"/>
    <col min="9985" max="9985" width="0.7109375" style="3" customWidth="1"/>
    <col min="9986" max="9986" width="1.7109375" style="3" customWidth="1"/>
    <col min="9987" max="9987" width="16" style="3" customWidth="1"/>
    <col min="9988" max="9993" width="5.28515625" style="3" customWidth="1"/>
    <col min="9994" max="9994" width="0.7109375" style="3" customWidth="1"/>
    <col min="9995" max="9995" width="0" style="3" hidden="1" customWidth="1"/>
    <col min="9996" max="10240" width="0" style="3" hidden="1"/>
    <col min="10241" max="10241" width="0.7109375" style="3" customWidth="1"/>
    <col min="10242" max="10242" width="1.7109375" style="3" customWidth="1"/>
    <col min="10243" max="10243" width="16" style="3" customWidth="1"/>
    <col min="10244" max="10249" width="5.28515625" style="3" customWidth="1"/>
    <col min="10250" max="10250" width="0.7109375" style="3" customWidth="1"/>
    <col min="10251" max="10251" width="0" style="3" hidden="1" customWidth="1"/>
    <col min="10252" max="10496" width="0" style="3" hidden="1"/>
    <col min="10497" max="10497" width="0.7109375" style="3" customWidth="1"/>
    <col min="10498" max="10498" width="1.7109375" style="3" customWidth="1"/>
    <col min="10499" max="10499" width="16" style="3" customWidth="1"/>
    <col min="10500" max="10505" width="5.28515625" style="3" customWidth="1"/>
    <col min="10506" max="10506" width="0.7109375" style="3" customWidth="1"/>
    <col min="10507" max="10507" width="0" style="3" hidden="1" customWidth="1"/>
    <col min="10508" max="10752" width="0" style="3" hidden="1"/>
    <col min="10753" max="10753" width="0.7109375" style="3" customWidth="1"/>
    <col min="10754" max="10754" width="1.7109375" style="3" customWidth="1"/>
    <col min="10755" max="10755" width="16" style="3" customWidth="1"/>
    <col min="10756" max="10761" width="5.28515625" style="3" customWidth="1"/>
    <col min="10762" max="10762" width="0.7109375" style="3" customWidth="1"/>
    <col min="10763" max="10763" width="0" style="3" hidden="1" customWidth="1"/>
    <col min="10764" max="11008" width="0" style="3" hidden="1"/>
    <col min="11009" max="11009" width="0.7109375" style="3" customWidth="1"/>
    <col min="11010" max="11010" width="1.7109375" style="3" customWidth="1"/>
    <col min="11011" max="11011" width="16" style="3" customWidth="1"/>
    <col min="11012" max="11017" width="5.28515625" style="3" customWidth="1"/>
    <col min="11018" max="11018" width="0.7109375" style="3" customWidth="1"/>
    <col min="11019" max="11019" width="0" style="3" hidden="1" customWidth="1"/>
    <col min="11020" max="11264" width="0" style="3" hidden="1"/>
    <col min="11265" max="11265" width="0.7109375" style="3" customWidth="1"/>
    <col min="11266" max="11266" width="1.7109375" style="3" customWidth="1"/>
    <col min="11267" max="11267" width="16" style="3" customWidth="1"/>
    <col min="11268" max="11273" width="5.28515625" style="3" customWidth="1"/>
    <col min="11274" max="11274" width="0.7109375" style="3" customWidth="1"/>
    <col min="11275" max="11275" width="0" style="3" hidden="1" customWidth="1"/>
    <col min="11276" max="11520" width="0" style="3" hidden="1"/>
    <col min="11521" max="11521" width="0.7109375" style="3" customWidth="1"/>
    <col min="11522" max="11522" width="1.7109375" style="3" customWidth="1"/>
    <col min="11523" max="11523" width="16" style="3" customWidth="1"/>
    <col min="11524" max="11529" width="5.28515625" style="3" customWidth="1"/>
    <col min="11530" max="11530" width="0.7109375" style="3" customWidth="1"/>
    <col min="11531" max="11531" width="0" style="3" hidden="1" customWidth="1"/>
    <col min="11532" max="11776" width="0" style="3" hidden="1"/>
    <col min="11777" max="11777" width="0.7109375" style="3" customWidth="1"/>
    <col min="11778" max="11778" width="1.7109375" style="3" customWidth="1"/>
    <col min="11779" max="11779" width="16" style="3" customWidth="1"/>
    <col min="11780" max="11785" width="5.28515625" style="3" customWidth="1"/>
    <col min="11786" max="11786" width="0.7109375" style="3" customWidth="1"/>
    <col min="11787" max="11787" width="0" style="3" hidden="1" customWidth="1"/>
    <col min="11788" max="12032" width="0" style="3" hidden="1"/>
    <col min="12033" max="12033" width="0.7109375" style="3" customWidth="1"/>
    <col min="12034" max="12034" width="1.7109375" style="3" customWidth="1"/>
    <col min="12035" max="12035" width="16" style="3" customWidth="1"/>
    <col min="12036" max="12041" width="5.28515625" style="3" customWidth="1"/>
    <col min="12042" max="12042" width="0.7109375" style="3" customWidth="1"/>
    <col min="12043" max="12043" width="0" style="3" hidden="1" customWidth="1"/>
    <col min="12044" max="12288" width="0" style="3" hidden="1"/>
    <col min="12289" max="12289" width="0.7109375" style="3" customWidth="1"/>
    <col min="12290" max="12290" width="1.7109375" style="3" customWidth="1"/>
    <col min="12291" max="12291" width="16" style="3" customWidth="1"/>
    <col min="12292" max="12297" width="5.28515625" style="3" customWidth="1"/>
    <col min="12298" max="12298" width="0.7109375" style="3" customWidth="1"/>
    <col min="12299" max="12299" width="0" style="3" hidden="1" customWidth="1"/>
    <col min="12300" max="12544" width="0" style="3" hidden="1"/>
    <col min="12545" max="12545" width="0.7109375" style="3" customWidth="1"/>
    <col min="12546" max="12546" width="1.7109375" style="3" customWidth="1"/>
    <col min="12547" max="12547" width="16" style="3" customWidth="1"/>
    <col min="12548" max="12553" width="5.28515625" style="3" customWidth="1"/>
    <col min="12554" max="12554" width="0.7109375" style="3" customWidth="1"/>
    <col min="12555" max="12555" width="0" style="3" hidden="1" customWidth="1"/>
    <col min="12556" max="12800" width="0" style="3" hidden="1"/>
    <col min="12801" max="12801" width="0.7109375" style="3" customWidth="1"/>
    <col min="12802" max="12802" width="1.7109375" style="3" customWidth="1"/>
    <col min="12803" max="12803" width="16" style="3" customWidth="1"/>
    <col min="12804" max="12809" width="5.28515625" style="3" customWidth="1"/>
    <col min="12810" max="12810" width="0.7109375" style="3" customWidth="1"/>
    <col min="12811" max="12811" width="0" style="3" hidden="1" customWidth="1"/>
    <col min="12812" max="13056" width="0" style="3" hidden="1"/>
    <col min="13057" max="13057" width="0.7109375" style="3" customWidth="1"/>
    <col min="13058" max="13058" width="1.7109375" style="3" customWidth="1"/>
    <col min="13059" max="13059" width="16" style="3" customWidth="1"/>
    <col min="13060" max="13065" width="5.28515625" style="3" customWidth="1"/>
    <col min="13066" max="13066" width="0.7109375" style="3" customWidth="1"/>
    <col min="13067" max="13067" width="0" style="3" hidden="1" customWidth="1"/>
    <col min="13068" max="13312" width="0" style="3" hidden="1"/>
    <col min="13313" max="13313" width="0.7109375" style="3" customWidth="1"/>
    <col min="13314" max="13314" width="1.7109375" style="3" customWidth="1"/>
    <col min="13315" max="13315" width="16" style="3" customWidth="1"/>
    <col min="13316" max="13321" width="5.28515625" style="3" customWidth="1"/>
    <col min="13322" max="13322" width="0.7109375" style="3" customWidth="1"/>
    <col min="13323" max="13323" width="0" style="3" hidden="1" customWidth="1"/>
    <col min="13324" max="13568" width="0" style="3" hidden="1"/>
    <col min="13569" max="13569" width="0.7109375" style="3" customWidth="1"/>
    <col min="13570" max="13570" width="1.7109375" style="3" customWidth="1"/>
    <col min="13571" max="13571" width="16" style="3" customWidth="1"/>
    <col min="13572" max="13577" width="5.28515625" style="3" customWidth="1"/>
    <col min="13578" max="13578" width="0.7109375" style="3" customWidth="1"/>
    <col min="13579" max="13579" width="0" style="3" hidden="1" customWidth="1"/>
    <col min="13580" max="13824" width="0" style="3" hidden="1"/>
    <col min="13825" max="13825" width="0.7109375" style="3" customWidth="1"/>
    <col min="13826" max="13826" width="1.7109375" style="3" customWidth="1"/>
    <col min="13827" max="13827" width="16" style="3" customWidth="1"/>
    <col min="13828" max="13833" width="5.28515625" style="3" customWidth="1"/>
    <col min="13834" max="13834" width="0.7109375" style="3" customWidth="1"/>
    <col min="13835" max="13835" width="0" style="3" hidden="1" customWidth="1"/>
    <col min="13836" max="14080" width="0" style="3" hidden="1"/>
    <col min="14081" max="14081" width="0.7109375" style="3" customWidth="1"/>
    <col min="14082" max="14082" width="1.7109375" style="3" customWidth="1"/>
    <col min="14083" max="14083" width="16" style="3" customWidth="1"/>
    <col min="14084" max="14089" width="5.28515625" style="3" customWidth="1"/>
    <col min="14090" max="14090" width="0.7109375" style="3" customWidth="1"/>
    <col min="14091" max="14091" width="0" style="3" hidden="1" customWidth="1"/>
    <col min="14092" max="14336" width="0" style="3" hidden="1"/>
    <col min="14337" max="14337" width="0.7109375" style="3" customWidth="1"/>
    <col min="14338" max="14338" width="1.7109375" style="3" customWidth="1"/>
    <col min="14339" max="14339" width="16" style="3" customWidth="1"/>
    <col min="14340" max="14345" width="5.28515625" style="3" customWidth="1"/>
    <col min="14346" max="14346" width="0.7109375" style="3" customWidth="1"/>
    <col min="14347" max="14347" width="0" style="3" hidden="1" customWidth="1"/>
    <col min="14348" max="14592" width="0" style="3" hidden="1"/>
    <col min="14593" max="14593" width="0.7109375" style="3" customWidth="1"/>
    <col min="14594" max="14594" width="1.7109375" style="3" customWidth="1"/>
    <col min="14595" max="14595" width="16" style="3" customWidth="1"/>
    <col min="14596" max="14601" width="5.28515625" style="3" customWidth="1"/>
    <col min="14602" max="14602" width="0.7109375" style="3" customWidth="1"/>
    <col min="14603" max="14603" width="0" style="3" hidden="1" customWidth="1"/>
    <col min="14604" max="14848" width="0" style="3" hidden="1"/>
    <col min="14849" max="14849" width="0.7109375" style="3" customWidth="1"/>
    <col min="14850" max="14850" width="1.7109375" style="3" customWidth="1"/>
    <col min="14851" max="14851" width="16" style="3" customWidth="1"/>
    <col min="14852" max="14857" width="5.28515625" style="3" customWidth="1"/>
    <col min="14858" max="14858" width="0.7109375" style="3" customWidth="1"/>
    <col min="14859" max="14859" width="0" style="3" hidden="1" customWidth="1"/>
    <col min="14860" max="15104" width="0" style="3" hidden="1"/>
    <col min="15105" max="15105" width="0.7109375" style="3" customWidth="1"/>
    <col min="15106" max="15106" width="1.7109375" style="3" customWidth="1"/>
    <col min="15107" max="15107" width="16" style="3" customWidth="1"/>
    <col min="15108" max="15113" width="5.28515625" style="3" customWidth="1"/>
    <col min="15114" max="15114" width="0.7109375" style="3" customWidth="1"/>
    <col min="15115" max="15115" width="0" style="3" hidden="1" customWidth="1"/>
    <col min="15116" max="15360" width="0" style="3" hidden="1"/>
    <col min="15361" max="15361" width="0.7109375" style="3" customWidth="1"/>
    <col min="15362" max="15362" width="1.7109375" style="3" customWidth="1"/>
    <col min="15363" max="15363" width="16" style="3" customWidth="1"/>
    <col min="15364" max="15369" width="5.28515625" style="3" customWidth="1"/>
    <col min="15370" max="15370" width="0.7109375" style="3" customWidth="1"/>
    <col min="15371" max="15371" width="0" style="3" hidden="1" customWidth="1"/>
    <col min="15372" max="15616" width="0" style="3" hidden="1"/>
    <col min="15617" max="15617" width="0.7109375" style="3" customWidth="1"/>
    <col min="15618" max="15618" width="1.7109375" style="3" customWidth="1"/>
    <col min="15619" max="15619" width="16" style="3" customWidth="1"/>
    <col min="15620" max="15625" width="5.28515625" style="3" customWidth="1"/>
    <col min="15626" max="15626" width="0.7109375" style="3" customWidth="1"/>
    <col min="15627" max="15627" width="0" style="3" hidden="1" customWidth="1"/>
    <col min="15628" max="15872" width="0" style="3" hidden="1"/>
    <col min="15873" max="15873" width="0.7109375" style="3" customWidth="1"/>
    <col min="15874" max="15874" width="1.7109375" style="3" customWidth="1"/>
    <col min="15875" max="15875" width="16" style="3" customWidth="1"/>
    <col min="15876" max="15881" width="5.28515625" style="3" customWidth="1"/>
    <col min="15882" max="15882" width="0.7109375" style="3" customWidth="1"/>
    <col min="15883" max="15883" width="0" style="3" hidden="1" customWidth="1"/>
    <col min="15884" max="16128" width="0" style="3" hidden="1"/>
    <col min="16129" max="16129" width="0.7109375" style="3" customWidth="1"/>
    <col min="16130" max="16130" width="1.7109375" style="3" customWidth="1"/>
    <col min="16131" max="16131" width="16" style="3" customWidth="1"/>
    <col min="16132" max="16137" width="5.28515625" style="3" customWidth="1"/>
    <col min="16138" max="16138" width="0.7109375" style="3" customWidth="1"/>
    <col min="16139" max="16139" width="0" style="3" hidden="1" customWidth="1"/>
    <col min="16140" max="16384" width="0" style="3" hidden="1"/>
  </cols>
  <sheetData>
    <row r="3" spans="2:258" ht="18">
      <c r="B3" s="323" t="s">
        <v>214</v>
      </c>
      <c r="C3" s="323"/>
      <c r="D3" s="323"/>
      <c r="E3" s="323"/>
      <c r="F3" s="323"/>
      <c r="G3" s="323"/>
      <c r="H3" s="323"/>
      <c r="I3" s="323"/>
    </row>
    <row r="4" spans="2:258">
      <c r="B4" s="322" t="s">
        <v>210</v>
      </c>
      <c r="C4" s="322"/>
      <c r="D4" s="322"/>
      <c r="E4" s="322"/>
      <c r="F4" s="322"/>
      <c r="G4" s="322"/>
      <c r="H4" s="322"/>
      <c r="I4" s="322"/>
    </row>
    <row r="5" spans="2:258">
      <c r="B5" s="322" t="s">
        <v>33</v>
      </c>
      <c r="C5" s="322"/>
      <c r="D5" s="322"/>
      <c r="E5" s="322"/>
      <c r="F5" s="322"/>
      <c r="G5" s="322"/>
      <c r="H5" s="322"/>
      <c r="I5" s="322"/>
    </row>
    <row r="6" spans="2:258">
      <c r="B6" s="322" t="s">
        <v>42</v>
      </c>
      <c r="C6" s="322"/>
      <c r="D6" s="322"/>
      <c r="E6" s="322"/>
      <c r="F6" s="322"/>
      <c r="G6" s="322"/>
      <c r="H6" s="322"/>
      <c r="I6" s="322"/>
    </row>
    <row r="7" spans="2:258">
      <c r="B7" s="322" t="s">
        <v>212</v>
      </c>
      <c r="C7" s="322"/>
      <c r="D7" s="322"/>
      <c r="E7" s="322"/>
      <c r="F7" s="322"/>
      <c r="G7" s="322"/>
      <c r="H7" s="322"/>
      <c r="I7" s="322"/>
    </row>
    <row r="8" spans="2:258">
      <c r="B8" s="4"/>
      <c r="C8" s="4"/>
      <c r="D8" s="4"/>
      <c r="E8" s="4"/>
      <c r="F8" s="4"/>
      <c r="G8" s="4"/>
      <c r="H8" s="4"/>
      <c r="I8" s="4"/>
    </row>
    <row r="9" spans="2:258" ht="15" customHeight="1">
      <c r="B9" s="324" t="s">
        <v>2</v>
      </c>
      <c r="C9" s="325"/>
      <c r="D9" s="330" t="s">
        <v>34</v>
      </c>
      <c r="E9" s="331"/>
      <c r="F9" s="331"/>
      <c r="G9" s="331"/>
      <c r="H9" s="332"/>
      <c r="I9" s="333" t="s">
        <v>35</v>
      </c>
    </row>
    <row r="10" spans="2:258" ht="24.75" customHeight="1">
      <c r="B10" s="326"/>
      <c r="C10" s="327"/>
      <c r="D10" s="12" t="s">
        <v>36</v>
      </c>
      <c r="E10" s="13" t="s">
        <v>37</v>
      </c>
      <c r="F10" s="12" t="s">
        <v>29</v>
      </c>
      <c r="G10" s="12" t="s">
        <v>30</v>
      </c>
      <c r="H10" s="12" t="s">
        <v>38</v>
      </c>
      <c r="I10" s="333"/>
    </row>
    <row r="11" spans="2:258" ht="15" customHeight="1">
      <c r="B11" s="328"/>
      <c r="C11" s="329"/>
      <c r="D11" s="14">
        <v>1</v>
      </c>
      <c r="E11" s="14">
        <v>2</v>
      </c>
      <c r="F11" s="14" t="s">
        <v>39</v>
      </c>
      <c r="G11" s="14">
        <v>4</v>
      </c>
      <c r="H11" s="14">
        <v>5</v>
      </c>
      <c r="I11" s="14" t="s">
        <v>40</v>
      </c>
    </row>
    <row r="12" spans="2:258" ht="15" customHeight="1">
      <c r="B12" s="320" t="s">
        <v>27</v>
      </c>
      <c r="C12" s="321"/>
      <c r="D12" s="15">
        <f t="shared" ref="D12:I12" si="0">SUM(D13:D19)</f>
        <v>120463884.8</v>
      </c>
      <c r="E12" s="15">
        <f t="shared" si="0"/>
        <v>-1521898.8000000005</v>
      </c>
      <c r="F12" s="15">
        <f t="shared" si="0"/>
        <v>118941986</v>
      </c>
      <c r="G12" s="15">
        <f t="shared" si="0"/>
        <v>117571923.57999998</v>
      </c>
      <c r="H12" s="15">
        <f t="shared" si="0"/>
        <v>117571923.57999998</v>
      </c>
      <c r="I12" s="15">
        <f t="shared" si="0"/>
        <v>1370062.4200000064</v>
      </c>
      <c r="IX12" s="77"/>
    </row>
    <row r="13" spans="2:258" ht="15" customHeight="1">
      <c r="B13" s="16"/>
      <c r="C13" s="17" t="s">
        <v>43</v>
      </c>
      <c r="D13" s="18">
        <v>26299716.239999998</v>
      </c>
      <c r="E13" s="18">
        <v>295947.56</v>
      </c>
      <c r="F13" s="19">
        <v>26595663.799999997</v>
      </c>
      <c r="G13" s="18">
        <v>26595663.800000001</v>
      </c>
      <c r="H13" s="18">
        <v>26595663.800000001</v>
      </c>
      <c r="I13" s="19">
        <v>0</v>
      </c>
    </row>
    <row r="14" spans="2:258" ht="15" customHeight="1">
      <c r="B14" s="16"/>
      <c r="C14" s="17" t="s">
        <v>44</v>
      </c>
      <c r="D14" s="18">
        <v>47059040.560000002</v>
      </c>
      <c r="E14" s="18">
        <v>-4698160.58</v>
      </c>
      <c r="F14" s="19">
        <v>42360879.980000004</v>
      </c>
      <c r="G14" s="18">
        <v>41589528.659999996</v>
      </c>
      <c r="H14" s="18">
        <v>41589528.659999996</v>
      </c>
      <c r="I14" s="19">
        <v>771351.32000000775</v>
      </c>
    </row>
    <row r="15" spans="2:258" ht="15" customHeight="1">
      <c r="B15" s="16"/>
      <c r="C15" s="17" t="s">
        <v>45</v>
      </c>
      <c r="D15" s="18">
        <v>5417558.3600000003</v>
      </c>
      <c r="E15" s="18">
        <v>283394.92</v>
      </c>
      <c r="F15" s="19">
        <v>5700953.2800000003</v>
      </c>
      <c r="G15" s="18">
        <v>5322373.49</v>
      </c>
      <c r="H15" s="18">
        <v>5322373.49</v>
      </c>
      <c r="I15" s="19">
        <v>378579.79000000004</v>
      </c>
    </row>
    <row r="16" spans="2:258" ht="15" customHeight="1">
      <c r="B16" s="16"/>
      <c r="C16" s="17" t="s">
        <v>46</v>
      </c>
      <c r="D16" s="18">
        <v>8461222.9700000007</v>
      </c>
      <c r="E16" s="18">
        <v>1812044.69</v>
      </c>
      <c r="F16" s="19">
        <v>10273267.66</v>
      </c>
      <c r="G16" s="18">
        <v>10273267.66</v>
      </c>
      <c r="H16" s="18">
        <v>10273267.66</v>
      </c>
      <c r="I16" s="19">
        <v>0</v>
      </c>
    </row>
    <row r="17" spans="2:9" ht="15" customHeight="1">
      <c r="B17" s="16"/>
      <c r="C17" s="17" t="s">
        <v>47</v>
      </c>
      <c r="D17" s="18">
        <v>28522645.77</v>
      </c>
      <c r="E17" s="18">
        <v>1694484.56</v>
      </c>
      <c r="F17" s="19">
        <v>30217130.329999998</v>
      </c>
      <c r="G17" s="18">
        <v>29996999.02</v>
      </c>
      <c r="H17" s="18">
        <v>29996999.02</v>
      </c>
      <c r="I17" s="19">
        <v>220131.30999999866</v>
      </c>
    </row>
    <row r="18" spans="2:9" ht="15" customHeight="1">
      <c r="B18" s="16"/>
      <c r="C18" s="17" t="s">
        <v>48</v>
      </c>
      <c r="D18" s="18">
        <v>1191276.8999999999</v>
      </c>
      <c r="E18" s="18">
        <v>-1191276.8999999999</v>
      </c>
      <c r="F18" s="19">
        <v>0</v>
      </c>
      <c r="G18" s="18">
        <v>0</v>
      </c>
      <c r="H18" s="18">
        <v>0</v>
      </c>
      <c r="I18" s="19">
        <v>0</v>
      </c>
    </row>
    <row r="19" spans="2:9" ht="15" customHeight="1">
      <c r="B19" s="16"/>
      <c r="C19" s="17" t="s">
        <v>49</v>
      </c>
      <c r="D19" s="18">
        <v>3512424</v>
      </c>
      <c r="E19" s="18">
        <v>281666.95</v>
      </c>
      <c r="F19" s="19">
        <v>3794090.95</v>
      </c>
      <c r="G19" s="18">
        <v>3794090.95</v>
      </c>
      <c r="H19" s="18">
        <v>3794090.95</v>
      </c>
      <c r="I19" s="19">
        <v>0</v>
      </c>
    </row>
    <row r="20" spans="2:9" ht="15" customHeight="1">
      <c r="B20" s="320" t="s">
        <v>4</v>
      </c>
      <c r="C20" s="321"/>
      <c r="D20" s="15">
        <f t="shared" ref="D20:I20" si="1">SUM(D21:D29)</f>
        <v>155586171.98999998</v>
      </c>
      <c r="E20" s="15">
        <f t="shared" si="1"/>
        <v>-65134416.640000001</v>
      </c>
      <c r="F20" s="15">
        <f t="shared" si="1"/>
        <v>90451755.350000009</v>
      </c>
      <c r="G20" s="15">
        <f t="shared" si="1"/>
        <v>70927807.680000022</v>
      </c>
      <c r="H20" s="15">
        <f t="shared" si="1"/>
        <v>70927807.680000022</v>
      </c>
      <c r="I20" s="15">
        <f t="shared" si="1"/>
        <v>19523947.669999998</v>
      </c>
    </row>
    <row r="21" spans="2:9" ht="15" customHeight="1">
      <c r="B21" s="16"/>
      <c r="C21" s="17" t="s">
        <v>50</v>
      </c>
      <c r="D21" s="18">
        <v>909999.5</v>
      </c>
      <c r="E21" s="18">
        <v>-148249.51</v>
      </c>
      <c r="F21" s="19">
        <v>761749.99</v>
      </c>
      <c r="G21" s="18">
        <v>684909.9</v>
      </c>
      <c r="H21" s="18">
        <v>684909.9</v>
      </c>
      <c r="I21" s="19">
        <v>76840.089999999967</v>
      </c>
    </row>
    <row r="22" spans="2:9" ht="15" customHeight="1">
      <c r="B22" s="16"/>
      <c r="C22" s="17" t="s">
        <v>51</v>
      </c>
      <c r="D22" s="18">
        <v>5035567.8899999997</v>
      </c>
      <c r="E22" s="18">
        <v>-4841234.4400000004</v>
      </c>
      <c r="F22" s="19">
        <v>194333.44999999925</v>
      </c>
      <c r="G22" s="18">
        <v>120778.17</v>
      </c>
      <c r="H22" s="18">
        <v>120778.17</v>
      </c>
      <c r="I22" s="19">
        <v>73555.279999999257</v>
      </c>
    </row>
    <row r="23" spans="2:9" ht="15" customHeight="1">
      <c r="B23" s="16"/>
      <c r="C23" s="17" t="s">
        <v>52</v>
      </c>
      <c r="D23" s="18">
        <v>0</v>
      </c>
      <c r="E23" s="18">
        <v>0</v>
      </c>
      <c r="F23" s="19">
        <v>0</v>
      </c>
      <c r="G23" s="18">
        <v>0</v>
      </c>
      <c r="H23" s="18">
        <v>0</v>
      </c>
      <c r="I23" s="19">
        <v>0</v>
      </c>
    </row>
    <row r="24" spans="2:9" ht="15" customHeight="1">
      <c r="B24" s="16"/>
      <c r="C24" s="17" t="s">
        <v>53</v>
      </c>
      <c r="D24" s="18">
        <v>456300</v>
      </c>
      <c r="E24" s="18">
        <v>-12015.18</v>
      </c>
      <c r="F24" s="19">
        <v>444284.82</v>
      </c>
      <c r="G24" s="18">
        <v>442891.58</v>
      </c>
      <c r="H24" s="18">
        <v>442891.58</v>
      </c>
      <c r="I24" s="19">
        <v>1393.2399999999907</v>
      </c>
    </row>
    <row r="25" spans="2:9" ht="15" customHeight="1">
      <c r="B25" s="16"/>
      <c r="C25" s="17" t="s">
        <v>54</v>
      </c>
      <c r="D25" s="18">
        <v>146573609.59</v>
      </c>
      <c r="E25" s="18">
        <v>-58733666.579999998</v>
      </c>
      <c r="F25" s="19">
        <v>87839943.010000005</v>
      </c>
      <c r="G25" s="18">
        <v>69033280.370000005</v>
      </c>
      <c r="H25" s="18">
        <v>69033280.370000005</v>
      </c>
      <c r="I25" s="19">
        <v>18806662.640000001</v>
      </c>
    </row>
    <row r="26" spans="2:9" ht="15" customHeight="1">
      <c r="B26" s="16"/>
      <c r="C26" s="17" t="s">
        <v>55</v>
      </c>
      <c r="D26" s="18">
        <v>65000</v>
      </c>
      <c r="E26" s="18">
        <v>0</v>
      </c>
      <c r="F26" s="19">
        <v>65000</v>
      </c>
      <c r="G26" s="18">
        <v>35118.230000000003</v>
      </c>
      <c r="H26" s="18">
        <v>35118.230000000003</v>
      </c>
      <c r="I26" s="19">
        <v>29881.769999999997</v>
      </c>
    </row>
    <row r="27" spans="2:9" ht="15" customHeight="1">
      <c r="B27" s="16"/>
      <c r="C27" s="17" t="s">
        <v>56</v>
      </c>
      <c r="D27" s="18">
        <v>1017110.01</v>
      </c>
      <c r="E27" s="18">
        <v>-533379.74</v>
      </c>
      <c r="F27" s="19">
        <v>483730.27</v>
      </c>
      <c r="G27" s="18">
        <v>40526.370000000003</v>
      </c>
      <c r="H27" s="18">
        <v>40526.370000000003</v>
      </c>
      <c r="I27" s="19">
        <v>443203.9</v>
      </c>
    </row>
    <row r="28" spans="2:9" ht="15" customHeight="1">
      <c r="B28" s="16"/>
      <c r="C28" s="17" t="s">
        <v>57</v>
      </c>
      <c r="D28" s="18">
        <v>0</v>
      </c>
      <c r="E28" s="18">
        <v>0</v>
      </c>
      <c r="F28" s="19">
        <v>0</v>
      </c>
      <c r="G28" s="18">
        <v>0</v>
      </c>
      <c r="H28" s="18">
        <v>0</v>
      </c>
      <c r="I28" s="19">
        <v>0</v>
      </c>
    </row>
    <row r="29" spans="2:9" ht="15" customHeight="1">
      <c r="B29" s="16"/>
      <c r="C29" s="17" t="s">
        <v>58</v>
      </c>
      <c r="D29" s="18">
        <v>1528585</v>
      </c>
      <c r="E29" s="18">
        <v>-865871.19</v>
      </c>
      <c r="F29" s="19">
        <v>662713.81000000006</v>
      </c>
      <c r="G29" s="18">
        <v>570303.06000000006</v>
      </c>
      <c r="H29" s="18">
        <v>570303.06000000006</v>
      </c>
      <c r="I29" s="19">
        <v>92410.75</v>
      </c>
    </row>
    <row r="30" spans="2:9" ht="15" customHeight="1">
      <c r="B30" s="320" t="s">
        <v>6</v>
      </c>
      <c r="C30" s="321"/>
      <c r="D30" s="15">
        <f t="shared" ref="D30:I30" si="2">SUM(D31:D39)</f>
        <v>54341295.969999999</v>
      </c>
      <c r="E30" s="15">
        <f t="shared" si="2"/>
        <v>-6111329.6299999999</v>
      </c>
      <c r="F30" s="15">
        <f t="shared" si="2"/>
        <v>48229966.340000004</v>
      </c>
      <c r="G30" s="15">
        <f t="shared" si="2"/>
        <v>41226738.890000001</v>
      </c>
      <c r="H30" s="15">
        <f t="shared" si="2"/>
        <v>41226738.890000001</v>
      </c>
      <c r="I30" s="15">
        <f t="shared" si="2"/>
        <v>7003227.4500000002</v>
      </c>
    </row>
    <row r="31" spans="2:9" ht="15" customHeight="1">
      <c r="B31" s="16"/>
      <c r="C31" s="17" t="s">
        <v>59</v>
      </c>
      <c r="D31" s="18">
        <v>471905</v>
      </c>
      <c r="E31" s="18">
        <v>-121805.74</v>
      </c>
      <c r="F31" s="19">
        <v>350099.26</v>
      </c>
      <c r="G31" s="18">
        <v>350099.26</v>
      </c>
      <c r="H31" s="18">
        <v>350099.26</v>
      </c>
      <c r="I31" s="19">
        <v>0</v>
      </c>
    </row>
    <row r="32" spans="2:9" ht="15" customHeight="1">
      <c r="B32" s="16"/>
      <c r="C32" s="17" t="s">
        <v>60</v>
      </c>
      <c r="D32" s="18">
        <v>1771902.3</v>
      </c>
      <c r="E32" s="18">
        <v>-972939.16</v>
      </c>
      <c r="F32" s="19">
        <v>798963.14</v>
      </c>
      <c r="G32" s="18">
        <v>718963.14</v>
      </c>
      <c r="H32" s="18">
        <v>718963.14</v>
      </c>
      <c r="I32" s="19">
        <v>80000</v>
      </c>
    </row>
    <row r="33" spans="2:9" ht="15" customHeight="1">
      <c r="B33" s="16"/>
      <c r="C33" s="17" t="s">
        <v>61</v>
      </c>
      <c r="D33" s="18">
        <v>3331072.69</v>
      </c>
      <c r="E33" s="18">
        <v>-1000352.97</v>
      </c>
      <c r="F33" s="19">
        <v>2330719.7199999997</v>
      </c>
      <c r="G33" s="18">
        <v>2132217.7599999998</v>
      </c>
      <c r="H33" s="18">
        <v>2132217.7599999998</v>
      </c>
      <c r="I33" s="19">
        <v>198501.95999999996</v>
      </c>
    </row>
    <row r="34" spans="2:9" ht="15" customHeight="1">
      <c r="B34" s="16"/>
      <c r="C34" s="17" t="s">
        <v>62</v>
      </c>
      <c r="D34" s="18">
        <v>148000</v>
      </c>
      <c r="E34" s="18">
        <v>6331.52</v>
      </c>
      <c r="F34" s="19">
        <v>154331.51999999999</v>
      </c>
      <c r="G34" s="18">
        <v>151249.51</v>
      </c>
      <c r="H34" s="18">
        <v>151249.51</v>
      </c>
      <c r="I34" s="19">
        <v>3082.0099999999802</v>
      </c>
    </row>
    <row r="35" spans="2:9" ht="15" customHeight="1">
      <c r="B35" s="16"/>
      <c r="C35" s="17" t="s">
        <v>63</v>
      </c>
      <c r="D35" s="18">
        <v>24517477.050000001</v>
      </c>
      <c r="E35" s="18">
        <v>-4894979.4000000004</v>
      </c>
      <c r="F35" s="19">
        <v>19622497.649999999</v>
      </c>
      <c r="G35" s="18">
        <v>12957041.789999999</v>
      </c>
      <c r="H35" s="18">
        <v>12957041.789999999</v>
      </c>
      <c r="I35" s="19">
        <v>6665455.8599999994</v>
      </c>
    </row>
    <row r="36" spans="2:9" ht="15" customHeight="1">
      <c r="B36" s="16"/>
      <c r="C36" s="17" t="s">
        <v>64</v>
      </c>
      <c r="D36" s="18">
        <v>0</v>
      </c>
      <c r="E36" s="18">
        <v>0</v>
      </c>
      <c r="F36" s="19">
        <v>0</v>
      </c>
      <c r="G36" s="18">
        <v>0</v>
      </c>
      <c r="H36" s="18">
        <v>0</v>
      </c>
      <c r="I36" s="19">
        <v>0</v>
      </c>
    </row>
    <row r="37" spans="2:9" ht="15" customHeight="1">
      <c r="B37" s="16"/>
      <c r="C37" s="17" t="s">
        <v>65</v>
      </c>
      <c r="D37" s="18">
        <v>166400</v>
      </c>
      <c r="E37" s="18">
        <v>59163</v>
      </c>
      <c r="F37" s="19">
        <v>225563</v>
      </c>
      <c r="G37" s="18">
        <v>175878.91</v>
      </c>
      <c r="H37" s="18">
        <v>175878.91</v>
      </c>
      <c r="I37" s="19">
        <v>49684.09</v>
      </c>
    </row>
    <row r="38" spans="2:9" ht="15" customHeight="1">
      <c r="B38" s="16"/>
      <c r="C38" s="17" t="s">
        <v>66</v>
      </c>
      <c r="D38" s="18">
        <v>5000</v>
      </c>
      <c r="E38" s="18">
        <v>0</v>
      </c>
      <c r="F38" s="19">
        <v>5000</v>
      </c>
      <c r="G38" s="18">
        <v>0</v>
      </c>
      <c r="H38" s="18">
        <v>0</v>
      </c>
      <c r="I38" s="19">
        <v>5000</v>
      </c>
    </row>
    <row r="39" spans="2:9" ht="15" customHeight="1">
      <c r="B39" s="16"/>
      <c r="C39" s="17" t="s">
        <v>67</v>
      </c>
      <c r="D39" s="18">
        <v>23929538.93</v>
      </c>
      <c r="E39" s="18">
        <v>813253.12</v>
      </c>
      <c r="F39" s="19">
        <v>24742792.050000001</v>
      </c>
      <c r="G39" s="18">
        <v>24741288.52</v>
      </c>
      <c r="H39" s="18">
        <v>24741288.52</v>
      </c>
      <c r="I39" s="19">
        <v>1503.5300000011921</v>
      </c>
    </row>
    <row r="40" spans="2:9" ht="15" customHeight="1">
      <c r="B40" s="320" t="s">
        <v>8</v>
      </c>
      <c r="C40" s="321"/>
      <c r="D40" s="15">
        <f t="shared" ref="D40:I40" si="3">SUM(D41:D49)</f>
        <v>0</v>
      </c>
      <c r="E40" s="15">
        <f t="shared" si="3"/>
        <v>0</v>
      </c>
      <c r="F40" s="15">
        <f t="shared" si="3"/>
        <v>0</v>
      </c>
      <c r="G40" s="15">
        <f t="shared" si="3"/>
        <v>0</v>
      </c>
      <c r="H40" s="15">
        <f t="shared" si="3"/>
        <v>0</v>
      </c>
      <c r="I40" s="15">
        <f t="shared" si="3"/>
        <v>0</v>
      </c>
    </row>
    <row r="41" spans="2:9" ht="15" customHeight="1">
      <c r="B41" s="16"/>
      <c r="C41" s="17" t="s">
        <v>9</v>
      </c>
      <c r="D41" s="18">
        <v>0</v>
      </c>
      <c r="E41" s="18">
        <v>0</v>
      </c>
      <c r="F41" s="19">
        <v>0</v>
      </c>
      <c r="G41" s="18">
        <v>0</v>
      </c>
      <c r="H41" s="18">
        <v>0</v>
      </c>
      <c r="I41" s="19">
        <f t="shared" ref="I41:I49" si="4">F41-G41</f>
        <v>0</v>
      </c>
    </row>
    <row r="42" spans="2:9" ht="15" customHeight="1">
      <c r="B42" s="16"/>
      <c r="C42" s="17" t="s">
        <v>10</v>
      </c>
      <c r="D42" s="18">
        <v>0</v>
      </c>
      <c r="E42" s="18">
        <v>0</v>
      </c>
      <c r="F42" s="19">
        <v>0</v>
      </c>
      <c r="G42" s="18">
        <v>0</v>
      </c>
      <c r="H42" s="18">
        <v>0</v>
      </c>
      <c r="I42" s="19">
        <f t="shared" si="4"/>
        <v>0</v>
      </c>
    </row>
    <row r="43" spans="2:9" ht="15" customHeight="1">
      <c r="B43" s="16"/>
      <c r="C43" s="17" t="s">
        <v>11</v>
      </c>
      <c r="D43" s="18">
        <v>0</v>
      </c>
      <c r="E43" s="18">
        <v>0</v>
      </c>
      <c r="F43" s="19">
        <v>0</v>
      </c>
      <c r="G43" s="18">
        <v>0</v>
      </c>
      <c r="H43" s="18">
        <v>0</v>
      </c>
      <c r="I43" s="19">
        <f t="shared" si="4"/>
        <v>0</v>
      </c>
    </row>
    <row r="44" spans="2:9" ht="15" customHeight="1">
      <c r="B44" s="16"/>
      <c r="C44" s="17" t="s">
        <v>12</v>
      </c>
      <c r="D44" s="18">
        <v>0</v>
      </c>
      <c r="E44" s="18">
        <v>0</v>
      </c>
      <c r="F44" s="18">
        <v>0</v>
      </c>
      <c r="G44" s="18">
        <v>0</v>
      </c>
      <c r="H44" s="18">
        <v>0</v>
      </c>
      <c r="I44" s="19">
        <f t="shared" si="4"/>
        <v>0</v>
      </c>
    </row>
    <row r="45" spans="2:9" ht="15" customHeight="1">
      <c r="B45" s="16"/>
      <c r="C45" s="17" t="s">
        <v>13</v>
      </c>
      <c r="D45" s="18">
        <v>0</v>
      </c>
      <c r="E45" s="18">
        <v>0</v>
      </c>
      <c r="F45" s="18">
        <v>0</v>
      </c>
      <c r="G45" s="18">
        <v>0</v>
      </c>
      <c r="H45" s="18">
        <v>0</v>
      </c>
      <c r="I45" s="19">
        <f t="shared" si="4"/>
        <v>0</v>
      </c>
    </row>
    <row r="46" spans="2:9" ht="15" customHeight="1">
      <c r="B46" s="16"/>
      <c r="C46" s="17" t="s">
        <v>68</v>
      </c>
      <c r="D46" s="18">
        <v>0</v>
      </c>
      <c r="E46" s="18">
        <v>0</v>
      </c>
      <c r="F46" s="18">
        <v>0</v>
      </c>
      <c r="G46" s="18">
        <v>0</v>
      </c>
      <c r="H46" s="18">
        <v>0</v>
      </c>
      <c r="I46" s="19">
        <f t="shared" si="4"/>
        <v>0</v>
      </c>
    </row>
    <row r="47" spans="2:9" ht="15" customHeight="1">
      <c r="B47" s="16"/>
      <c r="C47" s="17" t="s">
        <v>15</v>
      </c>
      <c r="D47" s="18">
        <v>0</v>
      </c>
      <c r="E47" s="18">
        <v>0</v>
      </c>
      <c r="F47" s="18">
        <v>0</v>
      </c>
      <c r="G47" s="18">
        <v>0</v>
      </c>
      <c r="H47" s="18">
        <v>0</v>
      </c>
      <c r="I47" s="19">
        <f t="shared" si="4"/>
        <v>0</v>
      </c>
    </row>
    <row r="48" spans="2:9" ht="15" customHeight="1">
      <c r="B48" s="16"/>
      <c r="C48" s="17" t="s">
        <v>16</v>
      </c>
      <c r="D48" s="18">
        <v>0</v>
      </c>
      <c r="E48" s="18">
        <v>0</v>
      </c>
      <c r="F48" s="18">
        <v>0</v>
      </c>
      <c r="G48" s="18">
        <v>0</v>
      </c>
      <c r="H48" s="18">
        <v>0</v>
      </c>
      <c r="I48" s="19">
        <f t="shared" si="4"/>
        <v>0</v>
      </c>
    </row>
    <row r="49" spans="2:9" ht="15" customHeight="1">
      <c r="B49" s="16"/>
      <c r="C49" s="17" t="s">
        <v>17</v>
      </c>
      <c r="D49" s="18">
        <v>0</v>
      </c>
      <c r="E49" s="18">
        <v>0</v>
      </c>
      <c r="F49" s="18">
        <v>0</v>
      </c>
      <c r="G49" s="18">
        <v>0</v>
      </c>
      <c r="H49" s="18">
        <v>0</v>
      </c>
      <c r="I49" s="19">
        <f t="shared" si="4"/>
        <v>0</v>
      </c>
    </row>
    <row r="50" spans="2:9" ht="15" customHeight="1">
      <c r="B50" s="320" t="s">
        <v>69</v>
      </c>
      <c r="C50" s="321"/>
      <c r="D50" s="15">
        <f t="shared" ref="D50:I50" si="5">SUM(D51:D59)</f>
        <v>50397057.789999999</v>
      </c>
      <c r="E50" s="15">
        <f t="shared" si="5"/>
        <v>-22559850.699999999</v>
      </c>
      <c r="F50" s="15">
        <f t="shared" si="5"/>
        <v>27837207.09</v>
      </c>
      <c r="G50" s="15">
        <f t="shared" si="5"/>
        <v>9089231.120000001</v>
      </c>
      <c r="H50" s="15">
        <f t="shared" si="5"/>
        <v>9089231.120000001</v>
      </c>
      <c r="I50" s="15">
        <f t="shared" si="5"/>
        <v>18747975.969999995</v>
      </c>
    </row>
    <row r="51" spans="2:9" ht="15" customHeight="1">
      <c r="B51" s="16"/>
      <c r="C51" s="17" t="s">
        <v>70</v>
      </c>
      <c r="D51" s="18">
        <v>180000</v>
      </c>
      <c r="E51" s="18">
        <v>90373.5</v>
      </c>
      <c r="F51" s="19">
        <v>270373.5</v>
      </c>
      <c r="G51" s="19">
        <v>232707.53</v>
      </c>
      <c r="H51" s="18">
        <v>232707.53</v>
      </c>
      <c r="I51" s="19">
        <v>37665.97</v>
      </c>
    </row>
    <row r="52" spans="2:9" ht="15" customHeight="1">
      <c r="B52" s="16"/>
      <c r="C52" s="17" t="s">
        <v>71</v>
      </c>
      <c r="D52" s="18">
        <v>0</v>
      </c>
      <c r="E52" s="18">
        <v>0</v>
      </c>
      <c r="F52" s="19">
        <v>0</v>
      </c>
      <c r="G52" s="19">
        <v>0</v>
      </c>
      <c r="H52" s="18">
        <v>0</v>
      </c>
      <c r="I52" s="19">
        <v>0</v>
      </c>
    </row>
    <row r="53" spans="2:9" ht="15" customHeight="1">
      <c r="B53" s="16"/>
      <c r="C53" s="17" t="s">
        <v>72</v>
      </c>
      <c r="D53" s="18">
        <v>49624009.789999999</v>
      </c>
      <c r="E53" s="18">
        <v>-22835490.210000001</v>
      </c>
      <c r="F53" s="19">
        <v>26788519.579999998</v>
      </c>
      <c r="G53" s="19">
        <v>8285312.21</v>
      </c>
      <c r="H53" s="18">
        <v>8285312.21</v>
      </c>
      <c r="I53" s="19">
        <v>18503207.369999997</v>
      </c>
    </row>
    <row r="54" spans="2:9" ht="15" customHeight="1">
      <c r="B54" s="16"/>
      <c r="C54" s="17" t="s">
        <v>73</v>
      </c>
      <c r="D54" s="18">
        <v>0</v>
      </c>
      <c r="E54" s="18">
        <v>0</v>
      </c>
      <c r="F54" s="19">
        <v>0</v>
      </c>
      <c r="G54" s="19">
        <v>0</v>
      </c>
      <c r="H54" s="18">
        <v>0</v>
      </c>
      <c r="I54" s="19">
        <v>0</v>
      </c>
    </row>
    <row r="55" spans="2:9" ht="15" customHeight="1">
      <c r="B55" s="16"/>
      <c r="C55" s="17" t="s">
        <v>74</v>
      </c>
      <c r="D55" s="18">
        <v>0</v>
      </c>
      <c r="E55" s="18">
        <v>0</v>
      </c>
      <c r="F55" s="19">
        <v>0</v>
      </c>
      <c r="G55" s="19">
        <v>0</v>
      </c>
      <c r="H55" s="18">
        <v>0</v>
      </c>
      <c r="I55" s="19">
        <v>0</v>
      </c>
    </row>
    <row r="56" spans="2:9" ht="15" customHeight="1">
      <c r="B56" s="16"/>
      <c r="C56" s="17" t="s">
        <v>75</v>
      </c>
      <c r="D56" s="18">
        <v>573048</v>
      </c>
      <c r="E56" s="18">
        <v>143266.01</v>
      </c>
      <c r="F56" s="19">
        <v>716314.01</v>
      </c>
      <c r="G56" s="19">
        <v>509473.4</v>
      </c>
      <c r="H56" s="18">
        <v>509473.4</v>
      </c>
      <c r="I56" s="19">
        <v>206840.61</v>
      </c>
    </row>
    <row r="57" spans="2:9" ht="15" customHeight="1">
      <c r="B57" s="16"/>
      <c r="C57" s="17" t="s">
        <v>76</v>
      </c>
      <c r="D57" s="18">
        <v>0</v>
      </c>
      <c r="E57" s="18">
        <v>0</v>
      </c>
      <c r="F57" s="19">
        <v>0</v>
      </c>
      <c r="G57" s="18">
        <v>0</v>
      </c>
      <c r="H57" s="18">
        <v>0</v>
      </c>
      <c r="I57" s="19">
        <v>0</v>
      </c>
    </row>
    <row r="58" spans="2:9" ht="15" customHeight="1">
      <c r="B58" s="16"/>
      <c r="C58" s="17" t="s">
        <v>77</v>
      </c>
      <c r="D58" s="18">
        <v>0</v>
      </c>
      <c r="E58" s="18">
        <v>0</v>
      </c>
      <c r="F58" s="19">
        <v>0</v>
      </c>
      <c r="G58" s="18">
        <v>0</v>
      </c>
      <c r="H58" s="18">
        <v>0</v>
      </c>
      <c r="I58" s="19">
        <v>0</v>
      </c>
    </row>
    <row r="59" spans="2:9" ht="15" customHeight="1">
      <c r="B59" s="16"/>
      <c r="C59" s="17" t="s">
        <v>0</v>
      </c>
      <c r="D59" s="18">
        <v>20000</v>
      </c>
      <c r="E59" s="18">
        <v>42000</v>
      </c>
      <c r="F59" s="19">
        <v>62000</v>
      </c>
      <c r="G59" s="18">
        <v>61737.98</v>
      </c>
      <c r="H59" s="18">
        <v>61737.98</v>
      </c>
      <c r="I59" s="19">
        <v>262.0199999999968</v>
      </c>
    </row>
    <row r="60" spans="2:9" ht="15" customHeight="1">
      <c r="B60" s="320" t="s">
        <v>25</v>
      </c>
      <c r="C60" s="321"/>
      <c r="D60" s="15">
        <f t="shared" ref="D60:I60" si="6">SUM(D61:D63)</f>
        <v>0</v>
      </c>
      <c r="E60" s="15">
        <f t="shared" si="6"/>
        <v>0</v>
      </c>
      <c r="F60" s="15">
        <f t="shared" si="6"/>
        <v>0</v>
      </c>
      <c r="G60" s="15">
        <f t="shared" si="6"/>
        <v>0</v>
      </c>
      <c r="H60" s="15">
        <f t="shared" si="6"/>
        <v>0</v>
      </c>
      <c r="I60" s="15">
        <f t="shared" si="6"/>
        <v>0</v>
      </c>
    </row>
    <row r="61" spans="2:9" ht="15" customHeight="1">
      <c r="B61" s="16"/>
      <c r="C61" s="17" t="s">
        <v>78</v>
      </c>
      <c r="D61" s="18">
        <v>0</v>
      </c>
      <c r="E61" s="18">
        <v>0</v>
      </c>
      <c r="F61" s="19">
        <v>0</v>
      </c>
      <c r="G61" s="19">
        <v>0</v>
      </c>
      <c r="H61" s="19">
        <v>0</v>
      </c>
      <c r="I61" s="19">
        <f>F61-G61</f>
        <v>0</v>
      </c>
    </row>
    <row r="62" spans="2:9" ht="15" customHeight="1">
      <c r="B62" s="16"/>
      <c r="C62" s="17" t="s">
        <v>79</v>
      </c>
      <c r="D62" s="18">
        <v>0</v>
      </c>
      <c r="E62" s="18">
        <v>0</v>
      </c>
      <c r="F62" s="19">
        <v>0</v>
      </c>
      <c r="G62" s="19">
        <v>0</v>
      </c>
      <c r="H62" s="19">
        <v>0</v>
      </c>
      <c r="I62" s="19">
        <f>F62-G62</f>
        <v>0</v>
      </c>
    </row>
    <row r="63" spans="2:9" ht="15" customHeight="1">
      <c r="B63" s="16"/>
      <c r="C63" s="17" t="s">
        <v>80</v>
      </c>
      <c r="D63" s="18">
        <v>0</v>
      </c>
      <c r="E63" s="18">
        <v>0</v>
      </c>
      <c r="F63" s="19">
        <v>0</v>
      </c>
      <c r="G63" s="18">
        <v>0</v>
      </c>
      <c r="H63" s="18">
        <v>0</v>
      </c>
      <c r="I63" s="19">
        <f>F63-G63</f>
        <v>0</v>
      </c>
    </row>
    <row r="64" spans="2:9" ht="15" customHeight="1">
      <c r="B64" s="320" t="s">
        <v>81</v>
      </c>
      <c r="C64" s="321"/>
      <c r="D64" s="15">
        <f t="shared" ref="D64:I64" si="7">SUM(D65:D71)</f>
        <v>0</v>
      </c>
      <c r="E64" s="15">
        <f t="shared" si="7"/>
        <v>0</v>
      </c>
      <c r="F64" s="15">
        <f t="shared" si="7"/>
        <v>0</v>
      </c>
      <c r="G64" s="15">
        <f t="shared" si="7"/>
        <v>0</v>
      </c>
      <c r="H64" s="15">
        <f t="shared" si="7"/>
        <v>0</v>
      </c>
      <c r="I64" s="15">
        <f t="shared" si="7"/>
        <v>0</v>
      </c>
    </row>
    <row r="65" spans="2:9" ht="15" customHeight="1">
      <c r="B65" s="16"/>
      <c r="C65" s="17" t="s">
        <v>82</v>
      </c>
      <c r="D65" s="18">
        <v>0</v>
      </c>
      <c r="E65" s="18">
        <v>0</v>
      </c>
      <c r="F65" s="18">
        <v>0</v>
      </c>
      <c r="G65" s="18">
        <v>0</v>
      </c>
      <c r="H65" s="18">
        <v>0</v>
      </c>
      <c r="I65" s="19">
        <f t="shared" ref="I65:I71" si="8">F65-G65</f>
        <v>0</v>
      </c>
    </row>
    <row r="66" spans="2:9" ht="15" customHeight="1">
      <c r="B66" s="16"/>
      <c r="C66" s="17" t="s">
        <v>83</v>
      </c>
      <c r="D66" s="18">
        <v>0</v>
      </c>
      <c r="E66" s="18">
        <v>0</v>
      </c>
      <c r="F66" s="18">
        <v>0</v>
      </c>
      <c r="G66" s="18">
        <v>0</v>
      </c>
      <c r="H66" s="18">
        <v>0</v>
      </c>
      <c r="I66" s="19">
        <f t="shared" si="8"/>
        <v>0</v>
      </c>
    </row>
    <row r="67" spans="2:9" ht="15" customHeight="1">
      <c r="B67" s="16"/>
      <c r="C67" s="17" t="s">
        <v>84</v>
      </c>
      <c r="D67" s="18">
        <v>0</v>
      </c>
      <c r="E67" s="18">
        <v>0</v>
      </c>
      <c r="F67" s="18">
        <v>0</v>
      </c>
      <c r="G67" s="18">
        <v>0</v>
      </c>
      <c r="H67" s="18">
        <v>0</v>
      </c>
      <c r="I67" s="19">
        <f t="shared" si="8"/>
        <v>0</v>
      </c>
    </row>
    <row r="68" spans="2:9" ht="15" customHeight="1">
      <c r="B68" s="16"/>
      <c r="C68" s="17" t="s">
        <v>85</v>
      </c>
      <c r="D68" s="18">
        <v>0</v>
      </c>
      <c r="E68" s="18">
        <v>0</v>
      </c>
      <c r="F68" s="18">
        <v>0</v>
      </c>
      <c r="G68" s="18">
        <v>0</v>
      </c>
      <c r="H68" s="18">
        <v>0</v>
      </c>
      <c r="I68" s="19">
        <f t="shared" si="8"/>
        <v>0</v>
      </c>
    </row>
    <row r="69" spans="2:9" ht="15" customHeight="1">
      <c r="B69" s="16"/>
      <c r="C69" s="17" t="s">
        <v>86</v>
      </c>
      <c r="D69" s="18">
        <v>0</v>
      </c>
      <c r="E69" s="18">
        <v>0</v>
      </c>
      <c r="F69" s="18">
        <v>0</v>
      </c>
      <c r="G69" s="18">
        <v>0</v>
      </c>
      <c r="H69" s="18">
        <v>0</v>
      </c>
      <c r="I69" s="19">
        <f t="shared" si="8"/>
        <v>0</v>
      </c>
    </row>
    <row r="70" spans="2:9" ht="15" customHeight="1">
      <c r="B70" s="16"/>
      <c r="C70" s="17" t="s">
        <v>87</v>
      </c>
      <c r="D70" s="18">
        <v>0</v>
      </c>
      <c r="E70" s="18">
        <v>0</v>
      </c>
      <c r="F70" s="18">
        <v>0</v>
      </c>
      <c r="G70" s="18">
        <v>0</v>
      </c>
      <c r="H70" s="18">
        <v>0</v>
      </c>
      <c r="I70" s="19">
        <f t="shared" si="8"/>
        <v>0</v>
      </c>
    </row>
    <row r="71" spans="2:9" ht="15" customHeight="1">
      <c r="B71" s="16"/>
      <c r="C71" s="17" t="s">
        <v>88</v>
      </c>
      <c r="D71" s="18">
        <v>0</v>
      </c>
      <c r="E71" s="18">
        <v>0</v>
      </c>
      <c r="F71" s="18">
        <v>0</v>
      </c>
      <c r="G71" s="18">
        <v>0</v>
      </c>
      <c r="H71" s="18">
        <v>0</v>
      </c>
      <c r="I71" s="19">
        <f t="shared" si="8"/>
        <v>0</v>
      </c>
    </row>
    <row r="72" spans="2:9" ht="15" customHeight="1">
      <c r="B72" s="320" t="s">
        <v>14</v>
      </c>
      <c r="C72" s="321"/>
      <c r="D72" s="15">
        <f t="shared" ref="D72:I72" si="9">SUM(D73:D75)</f>
        <v>0</v>
      </c>
      <c r="E72" s="15">
        <f t="shared" si="9"/>
        <v>0</v>
      </c>
      <c r="F72" s="15">
        <f t="shared" si="9"/>
        <v>0</v>
      </c>
      <c r="G72" s="15">
        <f t="shared" si="9"/>
        <v>0</v>
      </c>
      <c r="H72" s="15">
        <f t="shared" si="9"/>
        <v>0</v>
      </c>
      <c r="I72" s="15">
        <f t="shared" si="9"/>
        <v>0</v>
      </c>
    </row>
    <row r="73" spans="2:9" ht="15" customHeight="1">
      <c r="B73" s="16"/>
      <c r="C73" s="17" t="s">
        <v>18</v>
      </c>
      <c r="D73" s="18">
        <v>0</v>
      </c>
      <c r="E73" s="18">
        <v>0</v>
      </c>
      <c r="F73" s="19">
        <f>D73+E73</f>
        <v>0</v>
      </c>
      <c r="G73" s="18">
        <v>0</v>
      </c>
      <c r="H73" s="18">
        <v>0</v>
      </c>
      <c r="I73" s="19">
        <f>F73-G73</f>
        <v>0</v>
      </c>
    </row>
    <row r="74" spans="2:9" ht="15" customHeight="1">
      <c r="B74" s="16"/>
      <c r="C74" s="17" t="s">
        <v>1</v>
      </c>
      <c r="D74" s="18">
        <v>0</v>
      </c>
      <c r="E74" s="18">
        <v>0</v>
      </c>
      <c r="F74" s="19">
        <f>D74+E74</f>
        <v>0</v>
      </c>
      <c r="G74" s="18">
        <v>0</v>
      </c>
      <c r="H74" s="18">
        <v>0</v>
      </c>
      <c r="I74" s="19">
        <f>F74-G74</f>
        <v>0</v>
      </c>
    </row>
    <row r="75" spans="2:9" ht="15" customHeight="1">
      <c r="B75" s="16"/>
      <c r="C75" s="17" t="s">
        <v>19</v>
      </c>
      <c r="D75" s="18">
        <v>0</v>
      </c>
      <c r="E75" s="18">
        <v>0</v>
      </c>
      <c r="F75" s="19">
        <f>D75+E75</f>
        <v>0</v>
      </c>
      <c r="G75" s="18">
        <v>0</v>
      </c>
      <c r="H75" s="18">
        <v>0</v>
      </c>
      <c r="I75" s="19">
        <f>F75-G75</f>
        <v>0</v>
      </c>
    </row>
    <row r="76" spans="2:9" ht="15" customHeight="1">
      <c r="B76" s="320" t="s">
        <v>89</v>
      </c>
      <c r="C76" s="321"/>
      <c r="D76" s="15">
        <f t="shared" ref="D76:I76" si="10">SUM(D77:D83)</f>
        <v>34312050.920000002</v>
      </c>
      <c r="E76" s="15">
        <f t="shared" si="10"/>
        <v>-34312050.920000002</v>
      </c>
      <c r="F76" s="15">
        <f t="shared" si="10"/>
        <v>0</v>
      </c>
      <c r="G76" s="15">
        <f t="shared" si="10"/>
        <v>0</v>
      </c>
      <c r="H76" s="15">
        <f t="shared" si="10"/>
        <v>0</v>
      </c>
      <c r="I76" s="15">
        <f t="shared" si="10"/>
        <v>0</v>
      </c>
    </row>
    <row r="77" spans="2:9" ht="15" customHeight="1">
      <c r="B77" s="16"/>
      <c r="C77" s="17" t="s">
        <v>90</v>
      </c>
      <c r="D77" s="18">
        <v>0</v>
      </c>
      <c r="E77" s="18">
        <v>0</v>
      </c>
      <c r="F77" s="19">
        <f t="shared" ref="F77:F83" si="11">D77+E77</f>
        <v>0</v>
      </c>
      <c r="G77" s="18">
        <v>0</v>
      </c>
      <c r="H77" s="18">
        <v>0</v>
      </c>
      <c r="I77" s="19">
        <f t="shared" ref="I77:I83" si="12">F77-G77</f>
        <v>0</v>
      </c>
    </row>
    <row r="78" spans="2:9" ht="15" customHeight="1">
      <c r="B78" s="16"/>
      <c r="C78" s="17" t="s">
        <v>20</v>
      </c>
      <c r="D78" s="18">
        <v>0</v>
      </c>
      <c r="E78" s="18">
        <v>0</v>
      </c>
      <c r="F78" s="19">
        <f t="shared" si="11"/>
        <v>0</v>
      </c>
      <c r="G78" s="18">
        <v>0</v>
      </c>
      <c r="H78" s="18">
        <v>0</v>
      </c>
      <c r="I78" s="19">
        <f t="shared" si="12"/>
        <v>0</v>
      </c>
    </row>
    <row r="79" spans="2:9" ht="15" customHeight="1">
      <c r="B79" s="16"/>
      <c r="C79" s="17" t="s">
        <v>21</v>
      </c>
      <c r="D79" s="18">
        <v>0</v>
      </c>
      <c r="E79" s="18">
        <v>0</v>
      </c>
      <c r="F79" s="19">
        <f t="shared" si="11"/>
        <v>0</v>
      </c>
      <c r="G79" s="18">
        <v>0</v>
      </c>
      <c r="H79" s="18">
        <v>0</v>
      </c>
      <c r="I79" s="19">
        <f t="shared" si="12"/>
        <v>0</v>
      </c>
    </row>
    <row r="80" spans="2:9" ht="15" customHeight="1">
      <c r="B80" s="16"/>
      <c r="C80" s="17" t="s">
        <v>22</v>
      </c>
      <c r="D80" s="18">
        <v>0</v>
      </c>
      <c r="E80" s="18">
        <v>0</v>
      </c>
      <c r="F80" s="19">
        <f t="shared" si="11"/>
        <v>0</v>
      </c>
      <c r="G80" s="18">
        <v>0</v>
      </c>
      <c r="H80" s="18">
        <v>0</v>
      </c>
      <c r="I80" s="19">
        <f t="shared" si="12"/>
        <v>0</v>
      </c>
    </row>
    <row r="81" spans="2:9" ht="15" customHeight="1">
      <c r="B81" s="16"/>
      <c r="C81" s="17" t="s">
        <v>23</v>
      </c>
      <c r="D81" s="18">
        <v>0</v>
      </c>
      <c r="E81" s="18">
        <v>0</v>
      </c>
      <c r="F81" s="19">
        <f t="shared" si="11"/>
        <v>0</v>
      </c>
      <c r="G81" s="18">
        <v>0</v>
      </c>
      <c r="H81" s="18">
        <v>0</v>
      </c>
      <c r="I81" s="19">
        <f t="shared" si="12"/>
        <v>0</v>
      </c>
    </row>
    <row r="82" spans="2:9" ht="15" customHeight="1">
      <c r="B82" s="16"/>
      <c r="C82" s="17" t="s">
        <v>24</v>
      </c>
      <c r="D82" s="18">
        <v>0</v>
      </c>
      <c r="E82" s="18">
        <v>0</v>
      </c>
      <c r="F82" s="19">
        <f t="shared" si="11"/>
        <v>0</v>
      </c>
      <c r="G82" s="18">
        <v>0</v>
      </c>
      <c r="H82" s="18">
        <v>0</v>
      </c>
      <c r="I82" s="19">
        <f t="shared" si="12"/>
        <v>0</v>
      </c>
    </row>
    <row r="83" spans="2:9" ht="15" customHeight="1">
      <c r="B83" s="16"/>
      <c r="C83" s="17" t="s">
        <v>91</v>
      </c>
      <c r="D83" s="18">
        <v>34312050.920000002</v>
      </c>
      <c r="E83" s="18">
        <v>-34312050.920000002</v>
      </c>
      <c r="F83" s="19">
        <f t="shared" si="11"/>
        <v>0</v>
      </c>
      <c r="G83" s="18">
        <v>0</v>
      </c>
      <c r="H83" s="18">
        <v>0</v>
      </c>
      <c r="I83" s="19">
        <f t="shared" si="12"/>
        <v>0</v>
      </c>
    </row>
    <row r="84" spans="2:9" s="22" customFormat="1" ht="24.75" customHeight="1">
      <c r="B84" s="5"/>
      <c r="C84" s="20" t="s">
        <v>41</v>
      </c>
      <c r="D84" s="21">
        <f t="shared" ref="D84:I84" si="13">D12+D20+D30+D40+D50+D60+D64+D72+D76</f>
        <v>415100461.47000003</v>
      </c>
      <c r="E84" s="21">
        <f t="shared" si="13"/>
        <v>-129639546.69</v>
      </c>
      <c r="F84" s="21">
        <f t="shared" si="13"/>
        <v>285460914.78000003</v>
      </c>
      <c r="G84" s="21">
        <f t="shared" si="13"/>
        <v>238815701.26999998</v>
      </c>
      <c r="H84" s="21">
        <f t="shared" si="13"/>
        <v>238815701.26999998</v>
      </c>
      <c r="I84" s="21">
        <f t="shared" si="13"/>
        <v>46645213.509999998</v>
      </c>
    </row>
    <row r="85" spans="2:9" customFormat="1" ht="21" customHeight="1">
      <c r="B85" s="8"/>
      <c r="C85" s="8"/>
      <c r="D85" s="9"/>
      <c r="E85" s="10"/>
      <c r="F85" s="10"/>
      <c r="G85" s="10"/>
      <c r="H85" s="10"/>
      <c r="I85" s="10"/>
    </row>
    <row r="86" spans="2:9" customFormat="1" ht="21" customHeight="1">
      <c r="B86" s="8"/>
      <c r="C86" s="8"/>
      <c r="D86" s="9"/>
      <c r="E86" s="10"/>
      <c r="F86" s="10"/>
      <c r="G86" s="10"/>
      <c r="H86" s="10"/>
      <c r="I86" s="10"/>
    </row>
    <row r="88" spans="2:9">
      <c r="D88" s="77"/>
      <c r="E88" s="77"/>
      <c r="F88" s="77"/>
      <c r="G88" s="77"/>
      <c r="H88" s="77"/>
    </row>
    <row r="90" spans="2:9">
      <c r="D90" s="77"/>
      <c r="E90" s="77"/>
      <c r="F90" s="77"/>
      <c r="G90" s="77"/>
      <c r="H90" s="77"/>
    </row>
    <row r="91" spans="2:9">
      <c r="D91" s="77"/>
      <c r="E91" s="77"/>
      <c r="F91" s="77"/>
      <c r="G91" s="77"/>
      <c r="H91" s="77"/>
    </row>
    <row r="92" spans="2:9">
      <c r="D92" s="77"/>
      <c r="E92" s="77"/>
      <c r="F92" s="77"/>
      <c r="G92" s="77"/>
      <c r="H92" s="77"/>
    </row>
  </sheetData>
  <mergeCells count="17">
    <mergeCell ref="B3:I3"/>
    <mergeCell ref="B5:I5"/>
    <mergeCell ref="B6:I6"/>
    <mergeCell ref="B7:I7"/>
    <mergeCell ref="B9:C11"/>
    <mergeCell ref="D9:H9"/>
    <mergeCell ref="I9:I10"/>
    <mergeCell ref="B64:C64"/>
    <mergeCell ref="B72:C72"/>
    <mergeCell ref="B76:C76"/>
    <mergeCell ref="B60:C60"/>
    <mergeCell ref="B4:I4"/>
    <mergeCell ref="B12:C12"/>
    <mergeCell ref="B20:C20"/>
    <mergeCell ref="B30:C30"/>
    <mergeCell ref="B40:C40"/>
    <mergeCell ref="B50:C50"/>
  </mergeCells>
  <pageMargins left="0.70866141732283472" right="0.70866141732283472" top="0.45" bottom="0.74803149606299213" header="0.31496062992125984" footer="0.31496062992125984"/>
  <pageSetup scale="6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G100"/>
  <sheetViews>
    <sheetView showGridLines="0" zoomScale="96" zoomScaleNormal="96" workbookViewId="0">
      <pane xSplit="3" ySplit="10" topLeftCell="D84" activePane="bottomRight" state="frozen"/>
      <selection pane="topRight" activeCell="D1" sqref="D1"/>
      <selection pane="bottomLeft" activeCell="A10" sqref="A10"/>
      <selection pane="bottomRight" activeCell="D89" sqref="D89"/>
    </sheetView>
  </sheetViews>
  <sheetFormatPr baseColWidth="10" defaultRowHeight="15"/>
  <cols>
    <col min="1" max="1" width="8" hidden="1" customWidth="1"/>
    <col min="2" max="2" width="26.85546875" hidden="1" customWidth="1"/>
    <col min="3" max="3" width="6" customWidth="1"/>
    <col min="4" max="4" width="34.85546875" customWidth="1"/>
    <col min="5" max="5" width="30.42578125" customWidth="1"/>
    <col min="6" max="6" width="15.140625" hidden="1" customWidth="1"/>
    <col min="7" max="7" width="34" hidden="1" customWidth="1"/>
    <col min="8" max="8" width="12.28515625" hidden="1" customWidth="1"/>
    <col min="9" max="9" width="7.42578125" customWidth="1"/>
    <col min="10" max="10" width="10.7109375" customWidth="1"/>
    <col min="11" max="11" width="37.85546875" hidden="1" customWidth="1"/>
    <col min="12" max="12" width="10.28515625" customWidth="1"/>
    <col min="13" max="16" width="0" hidden="1" customWidth="1"/>
    <col min="17" max="28" width="7.28515625" customWidth="1"/>
    <col min="29" max="29" width="8.5703125" customWidth="1"/>
    <col min="30" max="30" width="9.85546875" customWidth="1"/>
  </cols>
  <sheetData>
    <row r="2" spans="1:32" ht="15" customHeight="1">
      <c r="C2" s="343" t="s">
        <v>214</v>
      </c>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row>
    <row r="3" spans="1:32" ht="18" customHeight="1">
      <c r="B3" s="78">
        <v>1</v>
      </c>
      <c r="C3" s="344" t="s">
        <v>210</v>
      </c>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row>
    <row r="4" spans="1:32">
      <c r="B4" s="78" t="s">
        <v>206</v>
      </c>
      <c r="C4" s="344" t="s">
        <v>657</v>
      </c>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row>
    <row r="5" spans="1:32" ht="13.5" customHeight="1">
      <c r="B5" s="78"/>
      <c r="E5" s="81"/>
      <c r="F5" s="81"/>
      <c r="G5" s="81"/>
      <c r="H5" s="81"/>
      <c r="I5" s="79"/>
    </row>
    <row r="6" spans="1:32" ht="15" customHeight="1">
      <c r="B6" s="165"/>
      <c r="C6" s="338" t="s">
        <v>228</v>
      </c>
      <c r="D6" s="338"/>
      <c r="E6" s="166" t="s">
        <v>229</v>
      </c>
      <c r="F6" s="166"/>
      <c r="G6" s="166"/>
      <c r="H6" s="166"/>
      <c r="I6" s="166"/>
      <c r="J6" s="166"/>
      <c r="K6" s="145"/>
      <c r="L6" s="145"/>
      <c r="M6" s="82"/>
      <c r="N6" s="82"/>
      <c r="O6" s="82"/>
      <c r="P6" s="82"/>
      <c r="Q6" s="82"/>
      <c r="R6" s="82"/>
      <c r="S6" s="82"/>
      <c r="T6" s="82"/>
      <c r="U6" s="82"/>
      <c r="V6" s="82"/>
      <c r="W6" s="82"/>
      <c r="X6" s="82"/>
      <c r="Y6" s="82"/>
      <c r="Z6" s="82"/>
      <c r="AA6" s="153"/>
      <c r="AB6" s="153"/>
    </row>
    <row r="7" spans="1:32" ht="15" customHeight="1">
      <c r="B7" s="165"/>
      <c r="C7" s="167" t="s">
        <v>230</v>
      </c>
      <c r="D7" s="145"/>
      <c r="E7" s="82" t="s">
        <v>231</v>
      </c>
      <c r="F7" s="145"/>
      <c r="G7" s="145"/>
      <c r="H7" s="145"/>
      <c r="I7" s="145" t="s">
        <v>232</v>
      </c>
      <c r="J7" s="145"/>
      <c r="K7" s="145"/>
      <c r="L7" s="145"/>
      <c r="M7" s="82"/>
      <c r="N7" s="82"/>
      <c r="O7" s="82"/>
      <c r="P7" s="82"/>
      <c r="Q7" s="82"/>
      <c r="R7" s="82"/>
      <c r="S7" s="82"/>
      <c r="T7" s="82"/>
      <c r="U7" s="82"/>
      <c r="V7" s="82"/>
      <c r="W7" s="82"/>
      <c r="X7" s="82"/>
      <c r="Y7" s="82"/>
      <c r="Z7" s="82"/>
      <c r="AA7" s="153"/>
      <c r="AB7" s="153"/>
    </row>
    <row r="8" spans="1:32" ht="15" customHeight="1">
      <c r="A8" s="11"/>
      <c r="B8" s="165"/>
      <c r="C8" s="167"/>
      <c r="D8" s="165"/>
      <c r="E8" s="165"/>
      <c r="F8" s="165"/>
      <c r="G8" s="165"/>
      <c r="H8" s="165"/>
      <c r="I8" s="165"/>
      <c r="J8" s="165"/>
      <c r="K8" s="165"/>
      <c r="L8" s="165"/>
      <c r="M8" s="11"/>
      <c r="N8" s="11"/>
      <c r="AA8" s="168"/>
      <c r="AB8" s="168"/>
    </row>
    <row r="9" spans="1:32">
      <c r="B9" s="6"/>
      <c r="C9" s="340" t="s">
        <v>233</v>
      </c>
      <c r="D9" s="340"/>
      <c r="E9" s="340"/>
      <c r="F9" s="6"/>
      <c r="G9" s="6"/>
      <c r="I9" s="346"/>
      <c r="J9" s="346"/>
      <c r="K9" s="346"/>
      <c r="L9" s="346"/>
      <c r="M9" s="346"/>
      <c r="N9" s="346"/>
      <c r="O9" s="346"/>
      <c r="P9" s="346"/>
      <c r="Q9" s="346"/>
      <c r="AA9" s="168"/>
      <c r="AB9" s="168"/>
    </row>
    <row r="10" spans="1:32" s="183" customFormat="1" ht="51" customHeight="1">
      <c r="A10" s="169" t="s">
        <v>234</v>
      </c>
      <c r="B10" s="170" t="s">
        <v>235</v>
      </c>
      <c r="C10" s="171" t="s">
        <v>236</v>
      </c>
      <c r="D10" s="172" t="s">
        <v>237</v>
      </c>
      <c r="E10" s="173" t="s">
        <v>238</v>
      </c>
      <c r="F10" s="172" t="s">
        <v>241</v>
      </c>
      <c r="G10" s="173" t="s">
        <v>239</v>
      </c>
      <c r="H10" s="173" t="s">
        <v>240</v>
      </c>
      <c r="I10" s="174" t="s">
        <v>242</v>
      </c>
      <c r="J10" s="175" t="s">
        <v>243</v>
      </c>
      <c r="K10" s="176" t="s">
        <v>244</v>
      </c>
      <c r="L10" s="177" t="s">
        <v>245</v>
      </c>
      <c r="M10" s="178" t="s">
        <v>246</v>
      </c>
      <c r="N10" s="179" t="s">
        <v>247</v>
      </c>
      <c r="O10" s="180" t="s">
        <v>244</v>
      </c>
      <c r="P10" s="181" t="s">
        <v>248</v>
      </c>
      <c r="Q10" s="182" t="s">
        <v>249</v>
      </c>
      <c r="R10" s="182" t="s">
        <v>250</v>
      </c>
      <c r="S10" s="182" t="s">
        <v>251</v>
      </c>
      <c r="T10" s="182" t="s">
        <v>252</v>
      </c>
      <c r="U10" s="182" t="s">
        <v>253</v>
      </c>
      <c r="V10" s="182" t="s">
        <v>254</v>
      </c>
      <c r="W10" s="182" t="s">
        <v>255</v>
      </c>
      <c r="X10" s="182" t="s">
        <v>260</v>
      </c>
      <c r="Y10" s="182" t="s">
        <v>256</v>
      </c>
      <c r="Z10" s="182" t="s">
        <v>257</v>
      </c>
      <c r="AA10" s="182" t="s">
        <v>261</v>
      </c>
      <c r="AB10" s="182" t="s">
        <v>259</v>
      </c>
      <c r="AC10" s="182" t="s">
        <v>262</v>
      </c>
      <c r="AD10" s="182" t="s">
        <v>263</v>
      </c>
    </row>
    <row r="11" spans="1:32" ht="114" customHeight="1">
      <c r="A11" s="184">
        <v>0</v>
      </c>
      <c r="B11" s="185"/>
      <c r="C11" s="186" t="s">
        <v>92</v>
      </c>
      <c r="D11" s="187" t="s">
        <v>630</v>
      </c>
      <c r="E11" s="187" t="s">
        <v>265</v>
      </c>
      <c r="F11" s="187" t="s">
        <v>267</v>
      </c>
      <c r="G11" s="187" t="s">
        <v>264</v>
      </c>
      <c r="H11" s="187" t="s">
        <v>266</v>
      </c>
      <c r="I11" s="188" t="s">
        <v>268</v>
      </c>
      <c r="J11" s="189" t="s">
        <v>269</v>
      </c>
      <c r="K11" s="187" t="s">
        <v>270</v>
      </c>
      <c r="L11" s="190">
        <v>35.69</v>
      </c>
      <c r="M11" s="187" t="s">
        <v>271</v>
      </c>
      <c r="N11" s="187" t="s">
        <v>272</v>
      </c>
      <c r="O11" s="187" t="s">
        <v>95</v>
      </c>
      <c r="P11" s="191">
        <v>1</v>
      </c>
      <c r="Q11" s="192"/>
      <c r="R11" s="192"/>
      <c r="S11" s="192"/>
      <c r="T11" s="192"/>
      <c r="U11" s="192"/>
      <c r="V11" s="192"/>
      <c r="W11" s="192"/>
      <c r="X11" s="192"/>
      <c r="Y11" s="192"/>
      <c r="Z11" s="192"/>
      <c r="AA11" s="192"/>
      <c r="AB11" s="192"/>
      <c r="AC11" s="194">
        <v>35.69</v>
      </c>
      <c r="AD11" s="195">
        <f t="shared" ref="AD11:AD34" si="0">AC11*100/L11</f>
        <v>100</v>
      </c>
    </row>
    <row r="12" spans="1:32" ht="276" customHeight="1">
      <c r="A12" s="184">
        <v>0</v>
      </c>
      <c r="B12" s="185"/>
      <c r="C12" s="186" t="s">
        <v>94</v>
      </c>
      <c r="D12" s="187" t="s">
        <v>629</v>
      </c>
      <c r="E12" s="187"/>
      <c r="F12" s="187" t="s">
        <v>275</v>
      </c>
      <c r="G12" s="187" t="s">
        <v>273</v>
      </c>
      <c r="H12" s="187" t="s">
        <v>274</v>
      </c>
      <c r="I12" s="188" t="s">
        <v>208</v>
      </c>
      <c r="J12" s="189" t="s">
        <v>269</v>
      </c>
      <c r="K12" s="187" t="s">
        <v>270</v>
      </c>
      <c r="L12" s="190">
        <v>90</v>
      </c>
      <c r="M12" s="187" t="s">
        <v>276</v>
      </c>
      <c r="N12" s="187" t="s">
        <v>277</v>
      </c>
      <c r="O12" s="187" t="s">
        <v>95</v>
      </c>
      <c r="P12" s="191">
        <v>1</v>
      </c>
      <c r="Q12" s="192"/>
      <c r="R12" s="192"/>
      <c r="S12" s="192"/>
      <c r="T12" s="192"/>
      <c r="U12" s="192"/>
      <c r="V12" s="192"/>
      <c r="W12" s="192"/>
      <c r="X12" s="192"/>
      <c r="Y12" s="192"/>
      <c r="Z12" s="192"/>
      <c r="AA12" s="192"/>
      <c r="AB12" s="192"/>
      <c r="AC12" s="194">
        <v>90</v>
      </c>
      <c r="AD12" s="195">
        <f t="shared" si="0"/>
        <v>100</v>
      </c>
    </row>
    <row r="13" spans="1:32" ht="49.5" customHeight="1">
      <c r="A13" s="184"/>
      <c r="B13" s="185"/>
      <c r="C13" s="186"/>
      <c r="D13" s="196" t="s">
        <v>278</v>
      </c>
      <c r="E13" s="196" t="s">
        <v>279</v>
      </c>
      <c r="F13" s="196" t="s">
        <v>282</v>
      </c>
      <c r="G13" s="196" t="s">
        <v>280</v>
      </c>
      <c r="H13" s="196" t="s">
        <v>281</v>
      </c>
      <c r="I13" s="197" t="s">
        <v>283</v>
      </c>
      <c r="J13" s="198" t="s">
        <v>269</v>
      </c>
      <c r="K13" s="187"/>
      <c r="L13" s="199">
        <v>4822</v>
      </c>
      <c r="M13" s="200" t="s">
        <v>284</v>
      </c>
      <c r="N13" s="196" t="s">
        <v>285</v>
      </c>
      <c r="O13" s="196" t="s">
        <v>270</v>
      </c>
      <c r="P13" s="201">
        <v>1</v>
      </c>
      <c r="Q13" s="202">
        <v>224</v>
      </c>
      <c r="R13" s="202">
        <v>653</v>
      </c>
      <c r="S13" s="202">
        <v>336</v>
      </c>
      <c r="T13" s="202">
        <v>816</v>
      </c>
      <c r="U13" s="202">
        <v>284</v>
      </c>
      <c r="V13" s="202">
        <v>398</v>
      </c>
      <c r="W13" s="202">
        <v>330</v>
      </c>
      <c r="X13" s="202">
        <v>266</v>
      </c>
      <c r="Y13" s="202">
        <v>172</v>
      </c>
      <c r="Z13" s="202">
        <f>Z15+Z16+Z17+Z18+Z19+Z20+Z21+Z22+Z23</f>
        <v>343</v>
      </c>
      <c r="AA13" s="202">
        <f>AA15+AA16+AA17+AA18+AA19+AA20+AA21+AA22+AA23</f>
        <v>318</v>
      </c>
      <c r="AB13" s="202">
        <f>AB15+AB16+AB17+AB18+AB19+AB20+AB21+AB22+AB23</f>
        <v>234</v>
      </c>
      <c r="AC13" s="203">
        <f>AC15+AC16+AC17+AC18+AC19+AC20+AC21+AC22+AC23</f>
        <v>4892</v>
      </c>
      <c r="AD13" s="204">
        <f t="shared" si="0"/>
        <v>101.45167980091249</v>
      </c>
    </row>
    <row r="14" spans="1:32" s="161" customFormat="1" ht="57.75" hidden="1" customHeight="1">
      <c r="A14" s="205">
        <v>1</v>
      </c>
      <c r="B14" s="206" t="s">
        <v>278</v>
      </c>
      <c r="C14" s="207" t="s">
        <v>286</v>
      </c>
      <c r="D14" s="187" t="s">
        <v>287</v>
      </c>
      <c r="E14" s="208" t="s">
        <v>279</v>
      </c>
      <c r="F14" s="187" t="s">
        <v>282</v>
      </c>
      <c r="G14" s="187" t="s">
        <v>280</v>
      </c>
      <c r="H14" s="187" t="s">
        <v>281</v>
      </c>
      <c r="I14" s="188" t="s">
        <v>283</v>
      </c>
      <c r="J14" s="189" t="s">
        <v>269</v>
      </c>
      <c r="K14" s="187" t="s">
        <v>288</v>
      </c>
      <c r="L14" s="209">
        <f>L15+L16+L17+L18</f>
        <v>1924</v>
      </c>
      <c r="M14" s="210" t="s">
        <v>284</v>
      </c>
      <c r="N14" s="187" t="s">
        <v>285</v>
      </c>
      <c r="O14" s="187" t="s">
        <v>270</v>
      </c>
      <c r="P14" s="191">
        <v>1</v>
      </c>
      <c r="Q14" s="211">
        <f>Q15+Q16+Q17+Q18</f>
        <v>225</v>
      </c>
      <c r="R14" s="211">
        <f t="shared" ref="R14:Y14" si="1">R15+R16+R17+R18</f>
        <v>186</v>
      </c>
      <c r="S14" s="211">
        <f t="shared" si="1"/>
        <v>138</v>
      </c>
      <c r="T14" s="211">
        <f t="shared" si="1"/>
        <v>350</v>
      </c>
      <c r="U14" s="211">
        <f t="shared" si="1"/>
        <v>77</v>
      </c>
      <c r="V14" s="211">
        <f t="shared" si="1"/>
        <v>146</v>
      </c>
      <c r="W14" s="211">
        <f t="shared" si="1"/>
        <v>166</v>
      </c>
      <c r="X14" s="211">
        <f t="shared" si="1"/>
        <v>268</v>
      </c>
      <c r="Y14" s="211">
        <f t="shared" si="1"/>
        <v>172</v>
      </c>
      <c r="Z14" s="211"/>
      <c r="AA14" s="211"/>
      <c r="AB14" s="211"/>
      <c r="AC14" s="212" t="e">
        <f>Q14+R14+S14+T14+U14+V14+#REF!+#REF!+#REF!+#REF!+#REF!+#REF!+W14+X14+Y14</f>
        <v>#REF!</v>
      </c>
      <c r="AD14" s="195" t="e">
        <f t="shared" si="0"/>
        <v>#REF!</v>
      </c>
      <c r="AF14" s="213"/>
    </row>
    <row r="15" spans="1:32" s="161" customFormat="1" ht="107.25" customHeight="1">
      <c r="A15" s="205"/>
      <c r="B15" s="206"/>
      <c r="C15" s="186" t="s">
        <v>207</v>
      </c>
      <c r="D15" s="214" t="s">
        <v>289</v>
      </c>
      <c r="E15" s="214" t="s">
        <v>290</v>
      </c>
      <c r="F15" s="187"/>
      <c r="G15" s="187"/>
      <c r="H15" s="187"/>
      <c r="I15" s="188" t="s">
        <v>283</v>
      </c>
      <c r="J15" s="189" t="s">
        <v>269</v>
      </c>
      <c r="K15" s="187"/>
      <c r="L15" s="209">
        <v>1900</v>
      </c>
      <c r="M15" s="210"/>
      <c r="N15" s="187"/>
      <c r="O15" s="187"/>
      <c r="P15" s="191">
        <v>1</v>
      </c>
      <c r="Q15" s="193">
        <v>224</v>
      </c>
      <c r="R15" s="193">
        <v>185</v>
      </c>
      <c r="S15" s="193">
        <v>136</v>
      </c>
      <c r="T15" s="193">
        <v>349</v>
      </c>
      <c r="U15" s="193">
        <v>74</v>
      </c>
      <c r="V15" s="193">
        <v>144</v>
      </c>
      <c r="W15" s="193">
        <v>163</v>
      </c>
      <c r="X15" s="193">
        <v>263</v>
      </c>
      <c r="Y15" s="193">
        <v>171</v>
      </c>
      <c r="Z15" s="193">
        <v>74</v>
      </c>
      <c r="AA15" s="193">
        <v>177</v>
      </c>
      <c r="AB15" s="193">
        <v>0</v>
      </c>
      <c r="AC15" s="212">
        <f t="shared" ref="AC15:AC23" si="2">Q15+R15+S15+T15+U15+V15+W15+X15+Y15+Z15+AA15+AB15</f>
        <v>1960</v>
      </c>
      <c r="AD15" s="195">
        <f t="shared" si="0"/>
        <v>103.15789473684211</v>
      </c>
      <c r="AF15" s="215"/>
    </row>
    <row r="16" spans="1:32" s="161" customFormat="1" ht="109.5" customHeight="1">
      <c r="A16" s="205"/>
      <c r="B16" s="206"/>
      <c r="C16" s="186" t="s">
        <v>207</v>
      </c>
      <c r="D16" s="208" t="s">
        <v>291</v>
      </c>
      <c r="E16" s="216" t="s">
        <v>292</v>
      </c>
      <c r="F16" s="196"/>
      <c r="G16" s="196"/>
      <c r="H16" s="196"/>
      <c r="I16" s="188" t="s">
        <v>283</v>
      </c>
      <c r="J16" s="189" t="s">
        <v>269</v>
      </c>
      <c r="K16" s="196"/>
      <c r="L16" s="217">
        <v>12</v>
      </c>
      <c r="M16" s="210" t="s">
        <v>293</v>
      </c>
      <c r="N16" s="187" t="s">
        <v>294</v>
      </c>
      <c r="O16" s="187" t="s">
        <v>270</v>
      </c>
      <c r="P16" s="191">
        <v>1</v>
      </c>
      <c r="Q16" s="193">
        <v>1</v>
      </c>
      <c r="R16" s="193">
        <v>1</v>
      </c>
      <c r="S16" s="193">
        <v>1</v>
      </c>
      <c r="T16" s="193">
        <v>1</v>
      </c>
      <c r="U16" s="193">
        <v>1</v>
      </c>
      <c r="V16" s="193">
        <v>1</v>
      </c>
      <c r="W16" s="193">
        <v>1</v>
      </c>
      <c r="X16" s="193">
        <v>1</v>
      </c>
      <c r="Y16" s="193">
        <v>1</v>
      </c>
      <c r="Z16" s="193">
        <v>1</v>
      </c>
      <c r="AA16" s="193">
        <v>1</v>
      </c>
      <c r="AB16" s="193">
        <v>1</v>
      </c>
      <c r="AC16" s="212">
        <f t="shared" si="2"/>
        <v>12</v>
      </c>
      <c r="AD16" s="195">
        <f t="shared" si="0"/>
        <v>100</v>
      </c>
      <c r="AF16" s="218"/>
    </row>
    <row r="17" spans="1:33" s="161" customFormat="1" ht="48" customHeight="1">
      <c r="A17" s="205"/>
      <c r="B17" s="206"/>
      <c r="C17" s="186" t="s">
        <v>207</v>
      </c>
      <c r="D17" s="214" t="s">
        <v>295</v>
      </c>
      <c r="E17" s="214" t="s">
        <v>296</v>
      </c>
      <c r="F17" s="187"/>
      <c r="G17" s="187"/>
      <c r="H17" s="187"/>
      <c r="I17" s="188" t="s">
        <v>283</v>
      </c>
      <c r="J17" s="189" t="s">
        <v>269</v>
      </c>
      <c r="K17" s="187"/>
      <c r="L17" s="209">
        <v>6</v>
      </c>
      <c r="M17" s="210"/>
      <c r="N17" s="187"/>
      <c r="O17" s="187"/>
      <c r="P17" s="191">
        <v>1</v>
      </c>
      <c r="Q17" s="193">
        <v>0</v>
      </c>
      <c r="R17" s="193">
        <v>0</v>
      </c>
      <c r="S17" s="193">
        <v>0</v>
      </c>
      <c r="T17" s="193">
        <v>0</v>
      </c>
      <c r="U17" s="193">
        <v>2</v>
      </c>
      <c r="V17" s="193">
        <v>0</v>
      </c>
      <c r="W17" s="193">
        <v>1</v>
      </c>
      <c r="X17" s="193">
        <v>2</v>
      </c>
      <c r="Y17" s="193">
        <v>0</v>
      </c>
      <c r="Z17" s="193">
        <v>0</v>
      </c>
      <c r="AA17" s="193">
        <v>0</v>
      </c>
      <c r="AB17" s="193">
        <v>1</v>
      </c>
      <c r="AC17" s="212">
        <f t="shared" si="2"/>
        <v>6</v>
      </c>
      <c r="AD17" s="195">
        <f t="shared" si="0"/>
        <v>100</v>
      </c>
      <c r="AF17" s="215"/>
    </row>
    <row r="18" spans="1:33" s="161" customFormat="1" ht="44.25" customHeight="1">
      <c r="A18" s="205"/>
      <c r="B18" s="206"/>
      <c r="C18" s="186" t="s">
        <v>207</v>
      </c>
      <c r="D18" s="214" t="s">
        <v>297</v>
      </c>
      <c r="E18" s="214" t="s">
        <v>298</v>
      </c>
      <c r="F18" s="187" t="s">
        <v>301</v>
      </c>
      <c r="G18" s="187" t="s">
        <v>299</v>
      </c>
      <c r="H18" s="187" t="s">
        <v>300</v>
      </c>
      <c r="I18" s="188" t="s">
        <v>283</v>
      </c>
      <c r="J18" s="189" t="s">
        <v>269</v>
      </c>
      <c r="K18" s="187" t="s">
        <v>302</v>
      </c>
      <c r="L18" s="209">
        <v>6</v>
      </c>
      <c r="M18" s="210" t="s">
        <v>303</v>
      </c>
      <c r="N18" s="187" t="s">
        <v>285</v>
      </c>
      <c r="O18" s="187" t="s">
        <v>270</v>
      </c>
      <c r="P18" s="191">
        <v>1</v>
      </c>
      <c r="Q18" s="193">
        <v>0</v>
      </c>
      <c r="R18" s="193">
        <v>0</v>
      </c>
      <c r="S18" s="193">
        <v>1</v>
      </c>
      <c r="T18" s="193">
        <v>0</v>
      </c>
      <c r="U18" s="193">
        <v>0</v>
      </c>
      <c r="V18" s="193">
        <v>1</v>
      </c>
      <c r="W18" s="193">
        <v>1</v>
      </c>
      <c r="X18" s="193">
        <v>2</v>
      </c>
      <c r="Y18" s="193">
        <v>0</v>
      </c>
      <c r="Z18" s="193">
        <v>0</v>
      </c>
      <c r="AA18" s="193">
        <v>0</v>
      </c>
      <c r="AB18" s="193">
        <v>1</v>
      </c>
      <c r="AC18" s="212">
        <f t="shared" si="2"/>
        <v>6</v>
      </c>
      <c r="AD18" s="195">
        <f t="shared" si="0"/>
        <v>100</v>
      </c>
      <c r="AF18" s="215"/>
    </row>
    <row r="19" spans="1:33" s="161" customFormat="1" ht="63" customHeight="1">
      <c r="A19" s="205"/>
      <c r="B19" s="206"/>
      <c r="C19" s="186" t="s">
        <v>207</v>
      </c>
      <c r="D19" s="214" t="s">
        <v>304</v>
      </c>
      <c r="E19" s="214" t="s">
        <v>305</v>
      </c>
      <c r="F19" s="187"/>
      <c r="G19" s="187"/>
      <c r="H19" s="187"/>
      <c r="I19" s="188" t="s">
        <v>283</v>
      </c>
      <c r="J19" s="189" t="s">
        <v>269</v>
      </c>
      <c r="K19" s="187"/>
      <c r="L19" s="209">
        <v>360</v>
      </c>
      <c r="M19" s="210"/>
      <c r="N19" s="187"/>
      <c r="O19" s="187"/>
      <c r="P19" s="191">
        <v>1</v>
      </c>
      <c r="Q19" s="193">
        <v>0</v>
      </c>
      <c r="R19" s="193">
        <v>48</v>
      </c>
      <c r="S19" s="193">
        <v>51</v>
      </c>
      <c r="T19" s="193">
        <v>40</v>
      </c>
      <c r="U19" s="193">
        <v>53</v>
      </c>
      <c r="V19" s="193">
        <v>37</v>
      </c>
      <c r="W19" s="193">
        <v>0</v>
      </c>
      <c r="X19" s="193">
        <v>0</v>
      </c>
      <c r="Y19" s="193">
        <v>0</v>
      </c>
      <c r="Z19" s="193">
        <v>54</v>
      </c>
      <c r="AA19" s="193">
        <v>40</v>
      </c>
      <c r="AB19" s="193">
        <v>39</v>
      </c>
      <c r="AC19" s="212">
        <f t="shared" si="2"/>
        <v>362</v>
      </c>
      <c r="AD19" s="195">
        <f t="shared" si="0"/>
        <v>100.55555555555556</v>
      </c>
      <c r="AF19" s="215"/>
      <c r="AG19" s="219"/>
    </row>
    <row r="20" spans="1:33" s="161" customFormat="1" ht="74.25" customHeight="1">
      <c r="A20" s="205"/>
      <c r="B20" s="206"/>
      <c r="C20" s="186" t="s">
        <v>207</v>
      </c>
      <c r="D20" s="214" t="s">
        <v>306</v>
      </c>
      <c r="E20" s="214" t="s">
        <v>307</v>
      </c>
      <c r="F20" s="187"/>
      <c r="G20" s="187"/>
      <c r="H20" s="187"/>
      <c r="I20" s="188" t="s">
        <v>283</v>
      </c>
      <c r="J20" s="189" t="s">
        <v>269</v>
      </c>
      <c r="K20" s="187"/>
      <c r="L20" s="209">
        <v>280</v>
      </c>
      <c r="M20" s="210"/>
      <c r="N20" s="187"/>
      <c r="O20" s="187"/>
      <c r="P20" s="191">
        <v>1</v>
      </c>
      <c r="Q20" s="193">
        <v>220</v>
      </c>
      <c r="R20" s="193">
        <v>0</v>
      </c>
      <c r="S20" s="193">
        <v>0</v>
      </c>
      <c r="T20" s="193">
        <v>0</v>
      </c>
      <c r="U20" s="193">
        <v>0</v>
      </c>
      <c r="V20" s="193">
        <v>0</v>
      </c>
      <c r="W20" s="193">
        <v>0</v>
      </c>
      <c r="X20" s="193">
        <v>0</v>
      </c>
      <c r="Y20" s="193">
        <v>0</v>
      </c>
      <c r="Z20" s="193">
        <v>60</v>
      </c>
      <c r="AA20" s="193">
        <v>0</v>
      </c>
      <c r="AB20" s="193">
        <v>0</v>
      </c>
      <c r="AC20" s="212">
        <f t="shared" si="2"/>
        <v>280</v>
      </c>
      <c r="AD20" s="195">
        <f t="shared" si="0"/>
        <v>100</v>
      </c>
      <c r="AF20" s="215"/>
      <c r="AG20" s="220"/>
    </row>
    <row r="21" spans="1:33" s="161" customFormat="1" ht="76.5" customHeight="1">
      <c r="A21" s="184">
        <v>1</v>
      </c>
      <c r="B21" s="185" t="s">
        <v>278</v>
      </c>
      <c r="C21" s="186" t="s">
        <v>207</v>
      </c>
      <c r="D21" s="214" t="s">
        <v>308</v>
      </c>
      <c r="E21" s="214" t="s">
        <v>309</v>
      </c>
      <c r="F21" s="187" t="s">
        <v>311</v>
      </c>
      <c r="G21" s="187" t="s">
        <v>310</v>
      </c>
      <c r="H21" s="187" t="s">
        <v>300</v>
      </c>
      <c r="I21" s="188" t="s">
        <v>283</v>
      </c>
      <c r="J21" s="189" t="s">
        <v>269</v>
      </c>
      <c r="K21" s="187" t="s">
        <v>288</v>
      </c>
      <c r="L21" s="217">
        <v>1800</v>
      </c>
      <c r="M21" s="210" t="s">
        <v>312</v>
      </c>
      <c r="N21" s="187" t="s">
        <v>285</v>
      </c>
      <c r="O21" s="187" t="s">
        <v>270</v>
      </c>
      <c r="P21" s="191">
        <v>1</v>
      </c>
      <c r="Q21" s="193">
        <v>0</v>
      </c>
      <c r="R21" s="193">
        <v>414</v>
      </c>
      <c r="S21" s="193">
        <v>285</v>
      </c>
      <c r="T21" s="193">
        <v>72</v>
      </c>
      <c r="U21" s="193">
        <v>144</v>
      </c>
      <c r="V21" s="193">
        <v>217</v>
      </c>
      <c r="W21" s="193">
        <v>166</v>
      </c>
      <c r="X21" s="193">
        <v>263</v>
      </c>
      <c r="Y21" s="193">
        <v>0</v>
      </c>
      <c r="Z21" s="193">
        <v>24</v>
      </c>
      <c r="AA21" s="193">
        <v>60</v>
      </c>
      <c r="AB21" s="193">
        <v>165</v>
      </c>
      <c r="AC21" s="212">
        <f t="shared" si="2"/>
        <v>1810</v>
      </c>
      <c r="AD21" s="195">
        <f t="shared" si="0"/>
        <v>100.55555555555556</v>
      </c>
      <c r="AF21" s="218"/>
      <c r="AG21" s="221"/>
    </row>
    <row r="22" spans="1:33" s="161" customFormat="1" ht="75" customHeight="1">
      <c r="A22" s="184">
        <v>1</v>
      </c>
      <c r="B22" s="185" t="s">
        <v>278</v>
      </c>
      <c r="C22" s="186" t="s">
        <v>207</v>
      </c>
      <c r="D22" s="222" t="s">
        <v>313</v>
      </c>
      <c r="E22" s="222" t="s">
        <v>314</v>
      </c>
      <c r="F22" s="187" t="s">
        <v>317</v>
      </c>
      <c r="G22" s="187" t="s">
        <v>315</v>
      </c>
      <c r="H22" s="187" t="s">
        <v>316</v>
      </c>
      <c r="I22" s="188" t="s">
        <v>283</v>
      </c>
      <c r="J22" s="189" t="s">
        <v>269</v>
      </c>
      <c r="K22" s="187" t="s">
        <v>318</v>
      </c>
      <c r="L22" s="217">
        <v>320</v>
      </c>
      <c r="M22" s="210" t="s">
        <v>316</v>
      </c>
      <c r="N22" s="187" t="s">
        <v>319</v>
      </c>
      <c r="O22" s="187" t="s">
        <v>270</v>
      </c>
      <c r="P22" s="191">
        <v>1</v>
      </c>
      <c r="Q22" s="193">
        <v>0</v>
      </c>
      <c r="R22" s="193">
        <v>0</v>
      </c>
      <c r="S22" s="193">
        <v>0</v>
      </c>
      <c r="T22" s="193">
        <v>0</v>
      </c>
      <c r="U22" s="193">
        <v>0</v>
      </c>
      <c r="V22" s="193">
        <v>0</v>
      </c>
      <c r="W22" s="193">
        <v>0</v>
      </c>
      <c r="X22" s="193">
        <v>0</v>
      </c>
      <c r="Y22" s="193">
        <v>130</v>
      </c>
      <c r="Z22" s="193">
        <v>130</v>
      </c>
      <c r="AA22" s="193">
        <v>40</v>
      </c>
      <c r="AB22" s="193">
        <v>19</v>
      </c>
      <c r="AC22" s="212">
        <f t="shared" si="2"/>
        <v>319</v>
      </c>
      <c r="AD22" s="195">
        <f t="shared" si="0"/>
        <v>99.6875</v>
      </c>
      <c r="AF22" s="218"/>
      <c r="AG22" s="221"/>
    </row>
    <row r="23" spans="1:33" s="161" customFormat="1" ht="47.25" customHeight="1">
      <c r="A23" s="184">
        <v>1</v>
      </c>
      <c r="B23" s="185" t="s">
        <v>278</v>
      </c>
      <c r="C23" s="186" t="s">
        <v>207</v>
      </c>
      <c r="D23" s="222" t="s">
        <v>320</v>
      </c>
      <c r="E23" s="222" t="s">
        <v>321</v>
      </c>
      <c r="F23" s="223" t="s">
        <v>323</v>
      </c>
      <c r="G23" s="187" t="s">
        <v>322</v>
      </c>
      <c r="H23" s="187" t="s">
        <v>316</v>
      </c>
      <c r="I23" s="188" t="s">
        <v>208</v>
      </c>
      <c r="J23" s="189" t="s">
        <v>269</v>
      </c>
      <c r="K23" s="187" t="s">
        <v>324</v>
      </c>
      <c r="L23" s="217">
        <v>137</v>
      </c>
      <c r="M23" s="210" t="s">
        <v>316</v>
      </c>
      <c r="N23" s="187" t="s">
        <v>319</v>
      </c>
      <c r="O23" s="187" t="s">
        <v>270</v>
      </c>
      <c r="P23" s="191">
        <v>1</v>
      </c>
      <c r="Q23" s="193">
        <v>4</v>
      </c>
      <c r="R23" s="193">
        <v>106</v>
      </c>
      <c r="S23" s="193">
        <v>0</v>
      </c>
      <c r="T23" s="193">
        <v>6</v>
      </c>
      <c r="U23" s="193">
        <v>13</v>
      </c>
      <c r="V23" s="193">
        <v>0</v>
      </c>
      <c r="W23" s="193">
        <v>0</v>
      </c>
      <c r="X23" s="193">
        <v>0</v>
      </c>
      <c r="Y23" s="193">
        <v>0</v>
      </c>
      <c r="Z23" s="193">
        <v>0</v>
      </c>
      <c r="AA23" s="193">
        <v>0</v>
      </c>
      <c r="AB23" s="193">
        <v>8</v>
      </c>
      <c r="AC23" s="212">
        <f t="shared" si="2"/>
        <v>137</v>
      </c>
      <c r="AD23" s="195">
        <f t="shared" si="0"/>
        <v>100</v>
      </c>
      <c r="AF23" s="218"/>
      <c r="AG23" s="221"/>
    </row>
    <row r="24" spans="1:33" s="161" customFormat="1" ht="267.75" customHeight="1">
      <c r="A24" s="224">
        <v>2</v>
      </c>
      <c r="B24" s="206" t="s">
        <v>325</v>
      </c>
      <c r="C24" s="207" t="s">
        <v>207</v>
      </c>
      <c r="D24" s="196" t="s">
        <v>326</v>
      </c>
      <c r="E24" s="196" t="s">
        <v>631</v>
      </c>
      <c r="F24" s="196" t="s">
        <v>329</v>
      </c>
      <c r="G24" s="196" t="s">
        <v>327</v>
      </c>
      <c r="H24" s="196" t="s">
        <v>328</v>
      </c>
      <c r="I24" s="197" t="s">
        <v>283</v>
      </c>
      <c r="J24" s="198" t="s">
        <v>269</v>
      </c>
      <c r="K24" s="196" t="s">
        <v>330</v>
      </c>
      <c r="L24" s="225">
        <f>L25+L26+L27+L28+L29+L30+L31+L32+L33+L34</f>
        <v>6926</v>
      </c>
      <c r="M24" s="196" t="s">
        <v>331</v>
      </c>
      <c r="N24" s="196" t="s">
        <v>332</v>
      </c>
      <c r="O24" s="196" t="s">
        <v>270</v>
      </c>
      <c r="P24" s="201">
        <v>1</v>
      </c>
      <c r="Q24" s="192">
        <f>Q25+Q26+Q27+Q28+Q29+Q30+Q31+Q32+Q33+Q34</f>
        <v>472</v>
      </c>
      <c r="R24" s="192">
        <f t="shared" ref="R24:V24" si="3">R25+R26+R27+R28+R29+R30+R31+R32+R33+R34</f>
        <v>530</v>
      </c>
      <c r="S24" s="192">
        <v>623</v>
      </c>
      <c r="T24" s="192">
        <f t="shared" si="3"/>
        <v>532</v>
      </c>
      <c r="U24" s="192">
        <f t="shared" si="3"/>
        <v>530</v>
      </c>
      <c r="V24" s="192">
        <f t="shared" si="3"/>
        <v>526</v>
      </c>
      <c r="W24" s="192">
        <v>425</v>
      </c>
      <c r="X24" s="192">
        <f t="shared" ref="X24:AA24" si="4">X25+X26+X27+X28+X29+X30+X31+X32+X33+X34</f>
        <v>531</v>
      </c>
      <c r="Y24" s="192">
        <f t="shared" si="4"/>
        <v>638</v>
      </c>
      <c r="Z24" s="192">
        <f t="shared" si="4"/>
        <v>526</v>
      </c>
      <c r="AA24" s="192">
        <f t="shared" si="4"/>
        <v>532</v>
      </c>
      <c r="AB24" s="192">
        <v>874</v>
      </c>
      <c r="AC24" s="203">
        <f>AB24+AA24+Z24+Y24+X24+W24+V24+U24+T24+S24+R24+Q24</f>
        <v>6739</v>
      </c>
      <c r="AD24" s="204">
        <f t="shared" si="0"/>
        <v>97.300028876696501</v>
      </c>
      <c r="AF24" s="226"/>
    </row>
    <row r="25" spans="1:33" s="161" customFormat="1" ht="39" customHeight="1">
      <c r="A25" s="227">
        <v>2</v>
      </c>
      <c r="B25" s="185" t="s">
        <v>325</v>
      </c>
      <c r="C25" s="186" t="s">
        <v>207</v>
      </c>
      <c r="D25" s="187" t="s">
        <v>333</v>
      </c>
      <c r="E25" s="187" t="s">
        <v>334</v>
      </c>
      <c r="F25" s="187" t="s">
        <v>337</v>
      </c>
      <c r="G25" s="187" t="s">
        <v>335</v>
      </c>
      <c r="H25" s="187" t="s">
        <v>336</v>
      </c>
      <c r="I25" s="188" t="s">
        <v>283</v>
      </c>
      <c r="J25" s="189" t="s">
        <v>269</v>
      </c>
      <c r="K25" s="187" t="s">
        <v>338</v>
      </c>
      <c r="L25" s="217">
        <v>12</v>
      </c>
      <c r="M25" s="210" t="s">
        <v>293</v>
      </c>
      <c r="N25" s="187" t="s">
        <v>294</v>
      </c>
      <c r="O25" s="187" t="s">
        <v>270</v>
      </c>
      <c r="P25" s="191">
        <v>1</v>
      </c>
      <c r="Q25" s="193">
        <v>1</v>
      </c>
      <c r="R25" s="193">
        <v>1</v>
      </c>
      <c r="S25" s="193">
        <v>1</v>
      </c>
      <c r="T25" s="193">
        <v>1</v>
      </c>
      <c r="U25" s="193">
        <v>1</v>
      </c>
      <c r="V25" s="193">
        <v>1</v>
      </c>
      <c r="W25" s="193">
        <v>1</v>
      </c>
      <c r="X25" s="193">
        <v>1</v>
      </c>
      <c r="Y25" s="193">
        <v>1</v>
      </c>
      <c r="Z25" s="193">
        <v>1</v>
      </c>
      <c r="AA25" s="193">
        <v>1</v>
      </c>
      <c r="AB25" s="193">
        <v>1</v>
      </c>
      <c r="AC25" s="212">
        <f t="shared" ref="AC25:AC35" si="5">Q25+R25+S25+T25+U25+V25+W25+X25+Y25+Z25+AA25+AB25</f>
        <v>12</v>
      </c>
      <c r="AD25" s="195">
        <f t="shared" si="0"/>
        <v>100</v>
      </c>
      <c r="AE25" s="228"/>
    </row>
    <row r="26" spans="1:33" s="161" customFormat="1" ht="42.75" customHeight="1">
      <c r="A26" s="227">
        <v>2</v>
      </c>
      <c r="B26" s="185" t="s">
        <v>325</v>
      </c>
      <c r="C26" s="186" t="s">
        <v>207</v>
      </c>
      <c r="D26" s="187" t="s">
        <v>628</v>
      </c>
      <c r="E26" s="187" t="s">
        <v>339</v>
      </c>
      <c r="F26" s="187" t="s">
        <v>342</v>
      </c>
      <c r="G26" s="187" t="s">
        <v>340</v>
      </c>
      <c r="H26" s="187" t="s">
        <v>341</v>
      </c>
      <c r="I26" s="188" t="s">
        <v>283</v>
      </c>
      <c r="J26" s="189" t="s">
        <v>269</v>
      </c>
      <c r="K26" s="187" t="s">
        <v>343</v>
      </c>
      <c r="L26" s="217">
        <v>27</v>
      </c>
      <c r="M26" s="210" t="s">
        <v>344</v>
      </c>
      <c r="N26" s="187" t="s">
        <v>294</v>
      </c>
      <c r="O26" s="187" t="s">
        <v>270</v>
      </c>
      <c r="P26" s="191">
        <v>1</v>
      </c>
      <c r="Q26" s="193">
        <v>3</v>
      </c>
      <c r="R26" s="193">
        <v>2</v>
      </c>
      <c r="S26" s="193">
        <v>2</v>
      </c>
      <c r="T26" s="193">
        <v>2</v>
      </c>
      <c r="U26" s="193">
        <v>2</v>
      </c>
      <c r="V26" s="193">
        <v>2</v>
      </c>
      <c r="W26" s="193">
        <v>2</v>
      </c>
      <c r="X26" s="193">
        <v>3</v>
      </c>
      <c r="Y26" s="193">
        <v>2</v>
      </c>
      <c r="Z26" s="193">
        <v>3</v>
      </c>
      <c r="AA26" s="193">
        <v>2</v>
      </c>
      <c r="AB26" s="193">
        <v>7</v>
      </c>
      <c r="AC26" s="212">
        <f t="shared" si="5"/>
        <v>32</v>
      </c>
      <c r="AD26" s="195">
        <f t="shared" si="0"/>
        <v>118.51851851851852</v>
      </c>
    </row>
    <row r="27" spans="1:33" s="161" customFormat="1" ht="47.25" customHeight="1">
      <c r="A27" s="227">
        <v>2</v>
      </c>
      <c r="B27" s="185" t="s">
        <v>325</v>
      </c>
      <c r="C27" s="186" t="s">
        <v>207</v>
      </c>
      <c r="D27" s="187" t="s">
        <v>627</v>
      </c>
      <c r="E27" s="187" t="s">
        <v>632</v>
      </c>
      <c r="F27" s="187" t="s">
        <v>347</v>
      </c>
      <c r="G27" s="187" t="s">
        <v>345</v>
      </c>
      <c r="H27" s="187" t="s">
        <v>346</v>
      </c>
      <c r="I27" s="188" t="s">
        <v>283</v>
      </c>
      <c r="J27" s="189" t="s">
        <v>269</v>
      </c>
      <c r="K27" s="187" t="s">
        <v>348</v>
      </c>
      <c r="L27" s="217">
        <v>17</v>
      </c>
      <c r="M27" s="210" t="s">
        <v>346</v>
      </c>
      <c r="N27" s="187" t="s">
        <v>349</v>
      </c>
      <c r="O27" s="187" t="s">
        <v>270</v>
      </c>
      <c r="P27" s="191">
        <v>1</v>
      </c>
      <c r="Q27" s="193">
        <v>2</v>
      </c>
      <c r="R27" s="193">
        <v>3</v>
      </c>
      <c r="S27" s="193">
        <v>0</v>
      </c>
      <c r="T27" s="193">
        <v>2</v>
      </c>
      <c r="U27" s="193">
        <v>2</v>
      </c>
      <c r="V27" s="193">
        <v>1</v>
      </c>
      <c r="W27" s="193">
        <v>2</v>
      </c>
      <c r="X27" s="193">
        <v>0</v>
      </c>
      <c r="Y27" s="193">
        <v>1</v>
      </c>
      <c r="Z27" s="193">
        <v>1</v>
      </c>
      <c r="AA27" s="193">
        <v>1</v>
      </c>
      <c r="AB27" s="193">
        <v>3</v>
      </c>
      <c r="AC27" s="212">
        <f t="shared" si="5"/>
        <v>18</v>
      </c>
      <c r="AD27" s="195">
        <f t="shared" si="0"/>
        <v>105.88235294117646</v>
      </c>
    </row>
    <row r="28" spans="1:33" s="161" customFormat="1" ht="50.25" customHeight="1">
      <c r="A28" s="227">
        <v>2</v>
      </c>
      <c r="B28" s="185" t="s">
        <v>325</v>
      </c>
      <c r="C28" s="186" t="s">
        <v>207</v>
      </c>
      <c r="D28" s="187" t="s">
        <v>626</v>
      </c>
      <c r="E28" s="187" t="s">
        <v>633</v>
      </c>
      <c r="F28" s="187" t="s">
        <v>351</v>
      </c>
      <c r="G28" s="187" t="s">
        <v>350</v>
      </c>
      <c r="H28" s="187" t="s">
        <v>346</v>
      </c>
      <c r="I28" s="188" t="s">
        <v>283</v>
      </c>
      <c r="J28" s="189" t="s">
        <v>269</v>
      </c>
      <c r="K28" s="187" t="s">
        <v>348</v>
      </c>
      <c r="L28" s="217">
        <v>26</v>
      </c>
      <c r="M28" s="210" t="s">
        <v>346</v>
      </c>
      <c r="N28" s="187" t="s">
        <v>349</v>
      </c>
      <c r="O28" s="187" t="s">
        <v>270</v>
      </c>
      <c r="P28" s="191">
        <v>1</v>
      </c>
      <c r="Q28" s="193">
        <v>6</v>
      </c>
      <c r="R28" s="193">
        <v>0</v>
      </c>
      <c r="S28" s="193">
        <v>1</v>
      </c>
      <c r="T28" s="193">
        <v>4</v>
      </c>
      <c r="U28" s="193">
        <v>0</v>
      </c>
      <c r="V28" s="193">
        <v>0</v>
      </c>
      <c r="W28" s="193">
        <v>0</v>
      </c>
      <c r="X28" s="193">
        <v>2</v>
      </c>
      <c r="Y28" s="193">
        <v>1</v>
      </c>
      <c r="Z28" s="193">
        <v>0</v>
      </c>
      <c r="AA28" s="193">
        <v>1</v>
      </c>
      <c r="AB28" s="193">
        <v>4</v>
      </c>
      <c r="AC28" s="212">
        <f t="shared" si="5"/>
        <v>19</v>
      </c>
      <c r="AD28" s="195">
        <f t="shared" si="0"/>
        <v>73.07692307692308</v>
      </c>
    </row>
    <row r="29" spans="1:33" s="161" customFormat="1" ht="55.5" customHeight="1">
      <c r="A29" s="227">
        <v>2</v>
      </c>
      <c r="B29" s="185" t="s">
        <v>325</v>
      </c>
      <c r="C29" s="186" t="s">
        <v>207</v>
      </c>
      <c r="D29" s="187" t="s">
        <v>625</v>
      </c>
      <c r="E29" s="187" t="s">
        <v>634</v>
      </c>
      <c r="F29" s="187" t="s">
        <v>354</v>
      </c>
      <c r="G29" s="187" t="s">
        <v>352</v>
      </c>
      <c r="H29" s="187" t="s">
        <v>353</v>
      </c>
      <c r="I29" s="188" t="s">
        <v>283</v>
      </c>
      <c r="J29" s="189" t="s">
        <v>269</v>
      </c>
      <c r="K29" s="187" t="s">
        <v>355</v>
      </c>
      <c r="L29" s="209">
        <v>3500</v>
      </c>
      <c r="M29" s="210" t="s">
        <v>356</v>
      </c>
      <c r="N29" s="187" t="s">
        <v>357</v>
      </c>
      <c r="O29" s="187" t="s">
        <v>270</v>
      </c>
      <c r="P29" s="191">
        <v>1</v>
      </c>
      <c r="Q29" s="193">
        <v>295</v>
      </c>
      <c r="R29" s="193">
        <v>295</v>
      </c>
      <c r="S29" s="193">
        <v>295</v>
      </c>
      <c r="T29" s="193">
        <v>295</v>
      </c>
      <c r="U29" s="193">
        <v>295</v>
      </c>
      <c r="V29" s="193">
        <v>295</v>
      </c>
      <c r="W29" s="193">
        <v>295</v>
      </c>
      <c r="X29" s="193">
        <v>295</v>
      </c>
      <c r="Y29" s="193">
        <v>148</v>
      </c>
      <c r="Z29" s="193">
        <v>295</v>
      </c>
      <c r="AA29" s="193">
        <v>295</v>
      </c>
      <c r="AB29" s="193">
        <v>295</v>
      </c>
      <c r="AC29" s="212">
        <f t="shared" si="5"/>
        <v>3393</v>
      </c>
      <c r="AD29" s="195">
        <f t="shared" si="0"/>
        <v>96.942857142857136</v>
      </c>
    </row>
    <row r="30" spans="1:33" s="161" customFormat="1" ht="58.5" customHeight="1">
      <c r="A30" s="227">
        <v>2</v>
      </c>
      <c r="B30" s="185" t="s">
        <v>325</v>
      </c>
      <c r="C30" s="186" t="s">
        <v>207</v>
      </c>
      <c r="D30" s="187" t="s">
        <v>624</v>
      </c>
      <c r="E30" s="187" t="s">
        <v>635</v>
      </c>
      <c r="F30" s="187" t="s">
        <v>360</v>
      </c>
      <c r="G30" s="187" t="s">
        <v>358</v>
      </c>
      <c r="H30" s="187" t="s">
        <v>359</v>
      </c>
      <c r="I30" s="188" t="s">
        <v>283</v>
      </c>
      <c r="J30" s="189" t="s">
        <v>269</v>
      </c>
      <c r="K30" s="187" t="s">
        <v>355</v>
      </c>
      <c r="L30" s="209">
        <v>220</v>
      </c>
      <c r="M30" s="210" t="s">
        <v>361</v>
      </c>
      <c r="N30" s="187" t="s">
        <v>362</v>
      </c>
      <c r="O30" s="187" t="s">
        <v>270</v>
      </c>
      <c r="P30" s="191">
        <v>1</v>
      </c>
      <c r="Q30" s="193">
        <v>10</v>
      </c>
      <c r="R30" s="193">
        <v>21</v>
      </c>
      <c r="S30" s="193">
        <v>18</v>
      </c>
      <c r="T30" s="193">
        <v>20</v>
      </c>
      <c r="U30" s="193">
        <v>22</v>
      </c>
      <c r="V30" s="193">
        <v>19</v>
      </c>
      <c r="W30" s="193">
        <v>20</v>
      </c>
      <c r="X30" s="193">
        <v>22</v>
      </c>
      <c r="Y30" s="193">
        <v>21</v>
      </c>
      <c r="Z30" s="193">
        <v>18</v>
      </c>
      <c r="AA30" s="193">
        <v>24</v>
      </c>
      <c r="AB30" s="193">
        <v>17</v>
      </c>
      <c r="AC30" s="212">
        <f t="shared" si="5"/>
        <v>232</v>
      </c>
      <c r="AD30" s="195">
        <f t="shared" si="0"/>
        <v>105.45454545454545</v>
      </c>
    </row>
    <row r="31" spans="1:33" s="161" customFormat="1" ht="57.75" customHeight="1">
      <c r="A31" s="227">
        <v>2</v>
      </c>
      <c r="B31" s="185" t="s">
        <v>325</v>
      </c>
      <c r="C31" s="186" t="s">
        <v>207</v>
      </c>
      <c r="D31" s="187" t="s">
        <v>623</v>
      </c>
      <c r="E31" s="187" t="s">
        <v>363</v>
      </c>
      <c r="F31" s="187" t="s">
        <v>366</v>
      </c>
      <c r="G31" s="187" t="s">
        <v>364</v>
      </c>
      <c r="H31" s="187" t="s">
        <v>365</v>
      </c>
      <c r="I31" s="188" t="s">
        <v>283</v>
      </c>
      <c r="J31" s="189" t="s">
        <v>269</v>
      </c>
      <c r="K31" s="187" t="s">
        <v>367</v>
      </c>
      <c r="L31" s="209">
        <v>1820</v>
      </c>
      <c r="M31" s="210" t="s">
        <v>368</v>
      </c>
      <c r="N31" s="187" t="s">
        <v>369</v>
      </c>
      <c r="O31" s="187" t="s">
        <v>270</v>
      </c>
      <c r="P31" s="191">
        <v>1</v>
      </c>
      <c r="Q31" s="193">
        <v>155</v>
      </c>
      <c r="R31" s="193">
        <v>155</v>
      </c>
      <c r="S31" s="193">
        <v>155</v>
      </c>
      <c r="T31" s="193">
        <v>155</v>
      </c>
      <c r="U31" s="193">
        <v>155</v>
      </c>
      <c r="V31" s="193">
        <v>155</v>
      </c>
      <c r="W31" s="193">
        <v>155</v>
      </c>
      <c r="X31" s="193">
        <v>155</v>
      </c>
      <c r="Y31" s="193">
        <v>78</v>
      </c>
      <c r="Z31" s="193">
        <v>155</v>
      </c>
      <c r="AA31" s="193">
        <v>155</v>
      </c>
      <c r="AB31" s="193">
        <v>155</v>
      </c>
      <c r="AC31" s="212">
        <f t="shared" si="5"/>
        <v>1783</v>
      </c>
      <c r="AD31" s="195">
        <f t="shared" si="0"/>
        <v>97.967032967032964</v>
      </c>
    </row>
    <row r="32" spans="1:33" s="161" customFormat="1" ht="69" customHeight="1">
      <c r="A32" s="227">
        <v>2</v>
      </c>
      <c r="B32" s="185" t="s">
        <v>325</v>
      </c>
      <c r="C32" s="186" t="s">
        <v>207</v>
      </c>
      <c r="D32" s="187" t="s">
        <v>622</v>
      </c>
      <c r="E32" s="187" t="s">
        <v>636</v>
      </c>
      <c r="F32" s="187" t="s">
        <v>372</v>
      </c>
      <c r="G32" s="187" t="s">
        <v>370</v>
      </c>
      <c r="H32" s="187" t="s">
        <v>371</v>
      </c>
      <c r="I32" s="188" t="s">
        <v>373</v>
      </c>
      <c r="J32" s="189" t="s">
        <v>269</v>
      </c>
      <c r="K32" s="187" t="s">
        <v>374</v>
      </c>
      <c r="L32" s="217">
        <v>353</v>
      </c>
      <c r="M32" s="210" t="s">
        <v>375</v>
      </c>
      <c r="N32" s="187" t="s">
        <v>376</v>
      </c>
      <c r="O32" s="187" t="s">
        <v>270</v>
      </c>
      <c r="P32" s="191">
        <v>1</v>
      </c>
      <c r="Q32" s="193">
        <v>0</v>
      </c>
      <c r="R32" s="193">
        <v>0</v>
      </c>
      <c r="S32" s="193">
        <v>0</v>
      </c>
      <c r="T32" s="193">
        <v>0</v>
      </c>
      <c r="U32" s="193">
        <v>0</v>
      </c>
      <c r="V32" s="193">
        <v>0</v>
      </c>
      <c r="W32" s="193">
        <v>0</v>
      </c>
      <c r="X32" s="193">
        <v>0</v>
      </c>
      <c r="Y32" s="193">
        <v>176</v>
      </c>
      <c r="Z32" s="193">
        <v>0</v>
      </c>
      <c r="AA32" s="193">
        <v>0</v>
      </c>
      <c r="AB32" s="193">
        <v>177</v>
      </c>
      <c r="AC32" s="212">
        <f t="shared" si="5"/>
        <v>353</v>
      </c>
      <c r="AD32" s="195">
        <f t="shared" si="0"/>
        <v>100</v>
      </c>
    </row>
    <row r="33" spans="1:30" s="161" customFormat="1" ht="51.75" customHeight="1">
      <c r="A33" s="227">
        <v>2</v>
      </c>
      <c r="B33" s="185" t="s">
        <v>325</v>
      </c>
      <c r="C33" s="186" t="s">
        <v>207</v>
      </c>
      <c r="D33" s="187" t="s">
        <v>621</v>
      </c>
      <c r="E33" s="187" t="s">
        <v>637</v>
      </c>
      <c r="F33" s="187" t="s">
        <v>379</v>
      </c>
      <c r="G33" s="187" t="s">
        <v>377</v>
      </c>
      <c r="H33" s="187" t="s">
        <v>378</v>
      </c>
      <c r="I33" s="188" t="s">
        <v>373</v>
      </c>
      <c r="J33" s="189" t="s">
        <v>269</v>
      </c>
      <c r="K33" s="187" t="s">
        <v>374</v>
      </c>
      <c r="L33" s="217">
        <v>314</v>
      </c>
      <c r="M33" s="210" t="s">
        <v>380</v>
      </c>
      <c r="N33" s="187" t="s">
        <v>376</v>
      </c>
      <c r="O33" s="187" t="s">
        <v>270</v>
      </c>
      <c r="P33" s="191">
        <v>1</v>
      </c>
      <c r="Q33" s="193">
        <v>0</v>
      </c>
      <c r="R33" s="193">
        <v>0</v>
      </c>
      <c r="S33" s="193">
        <v>0</v>
      </c>
      <c r="T33" s="193">
        <v>0</v>
      </c>
      <c r="U33" s="193">
        <v>0</v>
      </c>
      <c r="V33" s="193">
        <v>0</v>
      </c>
      <c r="W33" s="193">
        <v>0</v>
      </c>
      <c r="X33" s="193">
        <v>0</v>
      </c>
      <c r="Y33" s="193">
        <v>157</v>
      </c>
      <c r="Z33" s="193">
        <v>0</v>
      </c>
      <c r="AA33" s="193">
        <v>0</v>
      </c>
      <c r="AB33" s="193">
        <v>157</v>
      </c>
      <c r="AC33" s="212">
        <f t="shared" si="5"/>
        <v>314</v>
      </c>
      <c r="AD33" s="195">
        <f t="shared" si="0"/>
        <v>100</v>
      </c>
    </row>
    <row r="34" spans="1:30" s="161" customFormat="1" ht="66.75" customHeight="1">
      <c r="A34" s="227">
        <v>2</v>
      </c>
      <c r="B34" s="185" t="s">
        <v>325</v>
      </c>
      <c r="C34" s="186" t="s">
        <v>207</v>
      </c>
      <c r="D34" s="187" t="s">
        <v>620</v>
      </c>
      <c r="E34" s="187" t="s">
        <v>638</v>
      </c>
      <c r="F34" s="187" t="s">
        <v>383</v>
      </c>
      <c r="G34" s="187" t="s">
        <v>381</v>
      </c>
      <c r="H34" s="187" t="s">
        <v>382</v>
      </c>
      <c r="I34" s="188" t="s">
        <v>283</v>
      </c>
      <c r="J34" s="189" t="s">
        <v>269</v>
      </c>
      <c r="K34" s="187" t="s">
        <v>374</v>
      </c>
      <c r="L34" s="217">
        <v>637</v>
      </c>
      <c r="M34" s="210" t="s">
        <v>384</v>
      </c>
      <c r="N34" s="187" t="s">
        <v>385</v>
      </c>
      <c r="O34" s="187" t="s">
        <v>270</v>
      </c>
      <c r="P34" s="191">
        <v>1</v>
      </c>
      <c r="Q34" s="193">
        <v>0</v>
      </c>
      <c r="R34" s="193">
        <v>53</v>
      </c>
      <c r="S34" s="193">
        <v>53</v>
      </c>
      <c r="T34" s="193">
        <v>53</v>
      </c>
      <c r="U34" s="193">
        <v>53</v>
      </c>
      <c r="V34" s="193">
        <v>53</v>
      </c>
      <c r="W34" s="193">
        <v>53</v>
      </c>
      <c r="X34" s="193">
        <v>53</v>
      </c>
      <c r="Y34" s="193">
        <v>53</v>
      </c>
      <c r="Z34" s="193">
        <v>53</v>
      </c>
      <c r="AA34" s="193">
        <v>53</v>
      </c>
      <c r="AB34" s="193">
        <v>53</v>
      </c>
      <c r="AC34" s="212">
        <f t="shared" si="5"/>
        <v>583</v>
      </c>
      <c r="AD34" s="195">
        <f t="shared" si="0"/>
        <v>91.522762951334386</v>
      </c>
    </row>
    <row r="35" spans="1:30" ht="49.5" customHeight="1">
      <c r="B35" s="6"/>
      <c r="C35" s="229" t="s">
        <v>207</v>
      </c>
      <c r="D35" s="230" t="s">
        <v>386</v>
      </c>
      <c r="E35" s="187" t="s">
        <v>387</v>
      </c>
      <c r="F35" s="187" t="s">
        <v>383</v>
      </c>
      <c r="G35" s="187" t="s">
        <v>381</v>
      </c>
      <c r="H35" s="187" t="s">
        <v>382</v>
      </c>
      <c r="I35" s="188" t="s">
        <v>283</v>
      </c>
      <c r="J35" s="189" t="s">
        <v>269</v>
      </c>
      <c r="K35" s="187" t="s">
        <v>374</v>
      </c>
      <c r="L35" s="217">
        <v>90</v>
      </c>
      <c r="M35" s="210" t="s">
        <v>384</v>
      </c>
      <c r="N35" s="187" t="s">
        <v>385</v>
      </c>
      <c r="O35" s="187" t="s">
        <v>270</v>
      </c>
      <c r="P35" s="191">
        <v>0.95</v>
      </c>
      <c r="Q35" s="193">
        <v>95</v>
      </c>
      <c r="R35" s="193">
        <v>92</v>
      </c>
      <c r="S35" s="193">
        <v>98</v>
      </c>
      <c r="T35" s="193">
        <v>97</v>
      </c>
      <c r="U35" s="193">
        <v>96</v>
      </c>
      <c r="V35" s="193">
        <v>95</v>
      </c>
      <c r="W35" s="193">
        <v>97</v>
      </c>
      <c r="X35" s="193">
        <v>96</v>
      </c>
      <c r="Y35" s="193">
        <v>98</v>
      </c>
      <c r="Z35" s="193">
        <v>97</v>
      </c>
      <c r="AA35" s="193">
        <v>98</v>
      </c>
      <c r="AB35" s="193">
        <v>97</v>
      </c>
      <c r="AC35" s="212">
        <f t="shared" si="5"/>
        <v>1156</v>
      </c>
      <c r="AD35" s="195">
        <v>96</v>
      </c>
    </row>
    <row r="36" spans="1:30">
      <c r="B36" s="7"/>
      <c r="C36" s="345" t="s">
        <v>209</v>
      </c>
      <c r="D36" s="345"/>
      <c r="E36" s="345"/>
      <c r="F36" s="345"/>
      <c r="G36" s="7"/>
      <c r="H36" s="7"/>
      <c r="I36" s="345"/>
      <c r="J36" s="345"/>
      <c r="K36" s="7"/>
      <c r="L36" s="7"/>
    </row>
    <row r="37" spans="1:30" ht="23.25">
      <c r="C37" s="80"/>
    </row>
    <row r="41" spans="1:30" ht="26.25" customHeight="1">
      <c r="A41" s="11"/>
      <c r="B41" s="165"/>
      <c r="C41" s="338" t="s">
        <v>228</v>
      </c>
      <c r="D41" s="338"/>
      <c r="E41" s="166" t="s">
        <v>229</v>
      </c>
      <c r="F41" s="166"/>
      <c r="G41" s="166"/>
      <c r="H41" s="166"/>
      <c r="I41" s="166"/>
      <c r="J41" s="166"/>
      <c r="K41" s="166"/>
      <c r="L41" s="166"/>
      <c r="M41" s="145"/>
      <c r="N41" s="85"/>
      <c r="O41" s="231"/>
      <c r="P41" s="231"/>
      <c r="Q41" s="231"/>
      <c r="R41" s="231"/>
      <c r="S41" s="232"/>
      <c r="T41" s="232"/>
      <c r="U41" s="232"/>
      <c r="V41" s="232"/>
      <c r="W41" s="232"/>
      <c r="X41" s="232"/>
      <c r="Y41" s="233"/>
      <c r="Z41" s="233"/>
      <c r="AA41" s="233"/>
      <c r="AB41" s="233"/>
      <c r="AC41" s="233"/>
      <c r="AD41" s="168"/>
    </row>
    <row r="42" spans="1:30" ht="26.25" customHeight="1">
      <c r="A42" s="11"/>
      <c r="B42" s="165"/>
      <c r="C42" s="339" t="s">
        <v>230</v>
      </c>
      <c r="D42" s="339"/>
      <c r="E42" s="339"/>
      <c r="F42" s="145"/>
      <c r="G42" s="145"/>
      <c r="H42" s="145"/>
      <c r="I42" s="145" t="s">
        <v>232</v>
      </c>
      <c r="J42" s="145"/>
      <c r="K42" s="145"/>
      <c r="L42" s="145"/>
      <c r="M42" s="145"/>
      <c r="N42" s="85"/>
      <c r="O42" s="231"/>
      <c r="P42" s="231"/>
      <c r="Q42" s="231"/>
      <c r="R42" s="231"/>
      <c r="S42" s="232"/>
      <c r="T42" s="232"/>
      <c r="U42" s="232"/>
      <c r="V42" s="232"/>
      <c r="W42" s="232"/>
      <c r="X42" s="232"/>
      <c r="Y42" s="233"/>
      <c r="Z42" s="233"/>
      <c r="AA42" s="233"/>
      <c r="AB42" s="233"/>
      <c r="AC42" s="233"/>
      <c r="AD42" s="168"/>
    </row>
    <row r="43" spans="1:30" ht="3" customHeight="1">
      <c r="A43" s="11"/>
      <c r="B43" s="165"/>
      <c r="C43" s="234"/>
      <c r="D43" s="235"/>
      <c r="E43" s="236"/>
      <c r="F43" s="165"/>
      <c r="G43" s="165"/>
      <c r="H43" s="165"/>
      <c r="I43" s="165"/>
      <c r="J43" s="165"/>
      <c r="K43" s="165"/>
      <c r="L43" s="165"/>
      <c r="M43" s="165"/>
      <c r="N43" s="237"/>
      <c r="O43" s="11"/>
      <c r="P43" s="11"/>
      <c r="Q43" s="11"/>
      <c r="R43" s="11"/>
      <c r="Y43" s="168"/>
      <c r="Z43" s="168"/>
      <c r="AA43" s="168"/>
      <c r="AB43" s="168"/>
      <c r="AC43" s="168"/>
      <c r="AD43" s="168"/>
    </row>
    <row r="44" spans="1:30">
      <c r="B44" s="6"/>
      <c r="C44" s="340" t="s">
        <v>233</v>
      </c>
      <c r="D44" s="340"/>
      <c r="E44" s="340"/>
      <c r="G44" s="6"/>
      <c r="H44" s="6"/>
      <c r="I44" s="341">
        <v>338097628.44</v>
      </c>
      <c r="J44" s="342"/>
      <c r="K44" s="342"/>
      <c r="L44" s="342"/>
      <c r="M44" s="342"/>
      <c r="N44" s="342"/>
      <c r="O44" s="342"/>
      <c r="P44" s="342"/>
      <c r="Q44" s="342"/>
      <c r="R44" s="342"/>
      <c r="Y44" s="168"/>
      <c r="Z44" s="168"/>
      <c r="AA44" s="168"/>
      <c r="AB44" s="168"/>
      <c r="AC44" s="168"/>
      <c r="AD44" s="168"/>
    </row>
    <row r="45" spans="1:30" s="183" customFormat="1" ht="51.75" customHeight="1">
      <c r="A45" s="238" t="s">
        <v>234</v>
      </c>
      <c r="B45" s="239" t="s">
        <v>235</v>
      </c>
      <c r="C45" s="181" t="s">
        <v>236</v>
      </c>
      <c r="D45" s="172" t="s">
        <v>237</v>
      </c>
      <c r="E45" s="173" t="s">
        <v>238</v>
      </c>
      <c r="F45" s="172" t="s">
        <v>388</v>
      </c>
      <c r="G45" s="240" t="s">
        <v>239</v>
      </c>
      <c r="H45" s="240" t="s">
        <v>240</v>
      </c>
      <c r="I45" s="241" t="s">
        <v>389</v>
      </c>
      <c r="J45" s="174" t="s">
        <v>390</v>
      </c>
      <c r="K45" s="242" t="s">
        <v>244</v>
      </c>
      <c r="L45" s="177" t="s">
        <v>245</v>
      </c>
      <c r="M45" s="243" t="s">
        <v>246</v>
      </c>
      <c r="N45" s="244" t="s">
        <v>247</v>
      </c>
      <c r="O45" s="181" t="s">
        <v>244</v>
      </c>
      <c r="P45" s="181" t="s">
        <v>391</v>
      </c>
      <c r="Q45" s="182" t="s">
        <v>249</v>
      </c>
      <c r="R45" s="182" t="s">
        <v>250</v>
      </c>
      <c r="S45" s="182" t="s">
        <v>251</v>
      </c>
      <c r="T45" s="182" t="s">
        <v>252</v>
      </c>
      <c r="U45" s="182" t="s">
        <v>253</v>
      </c>
      <c r="V45" s="182" t="s">
        <v>254</v>
      </c>
      <c r="W45" s="182" t="s">
        <v>255</v>
      </c>
      <c r="X45" s="182" t="s">
        <v>260</v>
      </c>
      <c r="Y45" s="182" t="s">
        <v>256</v>
      </c>
      <c r="Z45" s="182" t="s">
        <v>257</v>
      </c>
      <c r="AA45" s="182" t="s">
        <v>258</v>
      </c>
      <c r="AB45" s="182" t="s">
        <v>259</v>
      </c>
      <c r="AC45" s="182" t="s">
        <v>262</v>
      </c>
      <c r="AD45" s="245" t="s">
        <v>263</v>
      </c>
    </row>
    <row r="46" spans="1:30" ht="123.75" customHeight="1">
      <c r="A46" s="246">
        <v>0</v>
      </c>
      <c r="B46" s="247"/>
      <c r="C46" s="248" t="s">
        <v>92</v>
      </c>
      <c r="D46" s="187" t="s">
        <v>392</v>
      </c>
      <c r="E46" s="187" t="s">
        <v>393</v>
      </c>
      <c r="F46" s="187" t="s">
        <v>394</v>
      </c>
      <c r="G46" s="249" t="s">
        <v>395</v>
      </c>
      <c r="H46" s="249" t="s">
        <v>396</v>
      </c>
      <c r="I46" s="250" t="s">
        <v>397</v>
      </c>
      <c r="J46" s="251" t="s">
        <v>269</v>
      </c>
      <c r="K46" s="249" t="s">
        <v>398</v>
      </c>
      <c r="L46" s="252">
        <v>29</v>
      </c>
      <c r="M46" s="187" t="s">
        <v>271</v>
      </c>
      <c r="N46" s="187" t="s">
        <v>272</v>
      </c>
      <c r="O46" s="187" t="s">
        <v>95</v>
      </c>
      <c r="P46" s="191">
        <v>1</v>
      </c>
      <c r="Q46" s="225"/>
      <c r="R46" s="253"/>
      <c r="S46" s="253"/>
      <c r="T46" s="253"/>
      <c r="U46" s="253"/>
      <c r="V46" s="253"/>
      <c r="W46" s="256"/>
      <c r="X46" s="256"/>
      <c r="Y46" s="253"/>
      <c r="Z46" s="253"/>
      <c r="AA46" s="253"/>
      <c r="AB46" s="253"/>
      <c r="AC46" s="257">
        <v>29</v>
      </c>
      <c r="AD46" s="258">
        <f t="shared" ref="AD46:AD85" si="6">AC46*100/L46</f>
        <v>100</v>
      </c>
    </row>
    <row r="47" spans="1:30" ht="306" customHeight="1">
      <c r="A47" s="246">
        <v>0</v>
      </c>
      <c r="B47" s="247"/>
      <c r="C47" s="248" t="s">
        <v>94</v>
      </c>
      <c r="D47" s="187" t="s">
        <v>598</v>
      </c>
      <c r="E47" s="187" t="s">
        <v>399</v>
      </c>
      <c r="F47" s="187" t="s">
        <v>275</v>
      </c>
      <c r="G47" s="249"/>
      <c r="H47" s="249" t="s">
        <v>274</v>
      </c>
      <c r="I47" s="250" t="s">
        <v>93</v>
      </c>
      <c r="J47" s="251" t="s">
        <v>269</v>
      </c>
      <c r="K47" s="249" t="s">
        <v>400</v>
      </c>
      <c r="L47" s="252">
        <v>90</v>
      </c>
      <c r="M47" s="187" t="s">
        <v>276</v>
      </c>
      <c r="N47" s="187" t="s">
        <v>277</v>
      </c>
      <c r="O47" s="187" t="s">
        <v>95</v>
      </c>
      <c r="P47" s="191">
        <v>1</v>
      </c>
      <c r="Q47" s="225"/>
      <c r="R47" s="253"/>
      <c r="S47" s="253"/>
      <c r="T47" s="253"/>
      <c r="U47" s="253"/>
      <c r="V47" s="253"/>
      <c r="W47" s="256"/>
      <c r="X47" s="256"/>
      <c r="Y47" s="253"/>
      <c r="Z47" s="253"/>
      <c r="AA47" s="253"/>
      <c r="AB47" s="253"/>
      <c r="AC47" s="257">
        <v>90</v>
      </c>
      <c r="AD47" s="258">
        <f t="shared" si="6"/>
        <v>100</v>
      </c>
    </row>
    <row r="48" spans="1:30" ht="92.25" customHeight="1">
      <c r="A48" s="259">
        <v>1</v>
      </c>
      <c r="B48" s="260"/>
      <c r="C48" s="261" t="s">
        <v>286</v>
      </c>
      <c r="D48" s="196" t="s">
        <v>401</v>
      </c>
      <c r="E48" s="196" t="s">
        <v>402</v>
      </c>
      <c r="F48" s="196" t="s">
        <v>403</v>
      </c>
      <c r="G48" s="262" t="s">
        <v>404</v>
      </c>
      <c r="H48" s="262" t="s">
        <v>405</v>
      </c>
      <c r="I48" s="263" t="s">
        <v>215</v>
      </c>
      <c r="J48" s="264" t="s">
        <v>269</v>
      </c>
      <c r="K48" s="262" t="s">
        <v>406</v>
      </c>
      <c r="L48" s="265">
        <f>L49+L50+L51+L52+L53+L54+L55+L56</f>
        <v>101734</v>
      </c>
      <c r="M48" s="196" t="s">
        <v>407</v>
      </c>
      <c r="N48" s="196" t="s">
        <v>408</v>
      </c>
      <c r="O48" s="196" t="s">
        <v>95</v>
      </c>
      <c r="P48" s="201">
        <v>1</v>
      </c>
      <c r="Q48" s="225">
        <f>Q49+Q50+Q51+Q52+Q53+Q54+Q55+Q56</f>
        <v>5655</v>
      </c>
      <c r="R48" s="225">
        <f t="shared" ref="R48:V48" si="7">R49+R50+R51+R52+R53+R54+R55+R56</f>
        <v>7048</v>
      </c>
      <c r="S48" s="225">
        <v>7439</v>
      </c>
      <c r="T48" s="225">
        <f t="shared" si="7"/>
        <v>8286</v>
      </c>
      <c r="U48" s="225">
        <f t="shared" si="7"/>
        <v>8254</v>
      </c>
      <c r="V48" s="225">
        <f t="shared" si="7"/>
        <v>9866</v>
      </c>
      <c r="W48" s="225">
        <f t="shared" ref="W48:AB48" si="8">W49+W50+W51+W52+W53+W54+W55+W56</f>
        <v>8674</v>
      </c>
      <c r="X48" s="225">
        <f t="shared" si="8"/>
        <v>9954</v>
      </c>
      <c r="Y48" s="225">
        <f t="shared" si="8"/>
        <v>8664</v>
      </c>
      <c r="Z48" s="225">
        <f t="shared" si="8"/>
        <v>8219</v>
      </c>
      <c r="AA48" s="225">
        <v>8856</v>
      </c>
      <c r="AB48" s="225">
        <f t="shared" si="8"/>
        <v>7342</v>
      </c>
      <c r="AC48" s="266">
        <f t="shared" ref="AC48:AC81" si="9">Q48+R48+S48+T48+U48+V48+W48+X48+Y48+Z48+AA48+AB48</f>
        <v>98257</v>
      </c>
      <c r="AD48" s="267">
        <f t="shared" si="6"/>
        <v>96.582263550042271</v>
      </c>
    </row>
    <row r="49" spans="1:30" ht="50.25" customHeight="1">
      <c r="A49" s="246">
        <v>1</v>
      </c>
      <c r="B49" s="247" t="s">
        <v>409</v>
      </c>
      <c r="C49" s="248" t="s">
        <v>207</v>
      </c>
      <c r="D49" s="187" t="s">
        <v>619</v>
      </c>
      <c r="E49" s="187" t="s">
        <v>410</v>
      </c>
      <c r="F49" s="187" t="s">
        <v>411</v>
      </c>
      <c r="G49" s="249" t="s">
        <v>412</v>
      </c>
      <c r="H49" s="249" t="s">
        <v>413</v>
      </c>
      <c r="I49" s="250" t="s">
        <v>215</v>
      </c>
      <c r="J49" s="251" t="s">
        <v>269</v>
      </c>
      <c r="K49" s="249" t="s">
        <v>414</v>
      </c>
      <c r="L49" s="252">
        <v>3500</v>
      </c>
      <c r="M49" s="187" t="s">
        <v>415</v>
      </c>
      <c r="N49" s="187" t="s">
        <v>416</v>
      </c>
      <c r="O49" s="187" t="s">
        <v>95</v>
      </c>
      <c r="P49" s="191">
        <v>1</v>
      </c>
      <c r="Q49" s="190">
        <v>185</v>
      </c>
      <c r="R49" s="254">
        <v>213</v>
      </c>
      <c r="S49" s="254">
        <v>260</v>
      </c>
      <c r="T49" s="254">
        <v>266</v>
      </c>
      <c r="U49" s="254">
        <v>343</v>
      </c>
      <c r="V49" s="254">
        <v>336</v>
      </c>
      <c r="W49" s="255">
        <v>259</v>
      </c>
      <c r="X49" s="255">
        <v>282</v>
      </c>
      <c r="Y49" s="254">
        <v>283</v>
      </c>
      <c r="Z49" s="254">
        <v>255</v>
      </c>
      <c r="AA49" s="254">
        <v>344</v>
      </c>
      <c r="AB49" s="254">
        <v>256</v>
      </c>
      <c r="AC49" s="212">
        <f t="shared" si="9"/>
        <v>3282</v>
      </c>
      <c r="AD49" s="258">
        <f t="shared" si="6"/>
        <v>93.771428571428572</v>
      </c>
    </row>
    <row r="50" spans="1:30" ht="75.75" customHeight="1">
      <c r="A50" s="246">
        <v>1</v>
      </c>
      <c r="B50" s="247" t="s">
        <v>409</v>
      </c>
      <c r="C50" s="248" t="s">
        <v>207</v>
      </c>
      <c r="D50" s="187" t="s">
        <v>618</v>
      </c>
      <c r="E50" s="187" t="s">
        <v>417</v>
      </c>
      <c r="F50" s="187" t="s">
        <v>418</v>
      </c>
      <c r="G50" s="249" t="s">
        <v>419</v>
      </c>
      <c r="H50" s="249" t="s">
        <v>413</v>
      </c>
      <c r="I50" s="250" t="s">
        <v>215</v>
      </c>
      <c r="J50" s="251" t="s">
        <v>269</v>
      </c>
      <c r="K50" s="249" t="s">
        <v>420</v>
      </c>
      <c r="L50" s="268">
        <v>44181</v>
      </c>
      <c r="M50" s="187" t="s">
        <v>415</v>
      </c>
      <c r="N50" s="187" t="s">
        <v>421</v>
      </c>
      <c r="O50" s="187" t="s">
        <v>95</v>
      </c>
      <c r="P50" s="191">
        <v>1</v>
      </c>
      <c r="Q50" s="190">
        <v>2743</v>
      </c>
      <c r="R50" s="254">
        <v>2765</v>
      </c>
      <c r="S50" s="254">
        <v>3708</v>
      </c>
      <c r="T50" s="254">
        <v>2816</v>
      </c>
      <c r="U50" s="254">
        <v>3234</v>
      </c>
      <c r="V50" s="254">
        <v>3412</v>
      </c>
      <c r="W50" s="255">
        <v>3623</v>
      </c>
      <c r="X50" s="255">
        <v>3190</v>
      </c>
      <c r="Y50" s="254">
        <v>3263</v>
      </c>
      <c r="Z50" s="254">
        <v>3192</v>
      </c>
      <c r="AA50" s="254">
        <v>3532</v>
      </c>
      <c r="AB50" s="254">
        <v>2793</v>
      </c>
      <c r="AC50" s="212">
        <f t="shared" si="9"/>
        <v>38271</v>
      </c>
      <c r="AD50" s="258">
        <f t="shared" si="6"/>
        <v>86.623209071772933</v>
      </c>
    </row>
    <row r="51" spans="1:30" ht="47.25" customHeight="1">
      <c r="A51" s="246">
        <v>1</v>
      </c>
      <c r="B51" s="247" t="s">
        <v>409</v>
      </c>
      <c r="C51" s="248" t="s">
        <v>207</v>
      </c>
      <c r="D51" s="187" t="s">
        <v>617</v>
      </c>
      <c r="E51" s="187" t="s">
        <v>639</v>
      </c>
      <c r="F51" s="187" t="s">
        <v>422</v>
      </c>
      <c r="G51" s="249" t="s">
        <v>423</v>
      </c>
      <c r="H51" s="249" t="s">
        <v>424</v>
      </c>
      <c r="I51" s="250" t="s">
        <v>215</v>
      </c>
      <c r="J51" s="251" t="s">
        <v>269</v>
      </c>
      <c r="K51" s="249" t="s">
        <v>425</v>
      </c>
      <c r="L51" s="268">
        <v>1690</v>
      </c>
      <c r="M51" s="187" t="s">
        <v>422</v>
      </c>
      <c r="N51" s="187" t="s">
        <v>426</v>
      </c>
      <c r="O51" s="187" t="s">
        <v>95</v>
      </c>
      <c r="P51" s="191">
        <v>1</v>
      </c>
      <c r="Q51" s="190">
        <v>68</v>
      </c>
      <c r="R51" s="254">
        <v>56</v>
      </c>
      <c r="S51" s="254">
        <v>153</v>
      </c>
      <c r="T51" s="254">
        <v>88</v>
      </c>
      <c r="U51" s="254">
        <v>156</v>
      </c>
      <c r="V51" s="254">
        <v>139</v>
      </c>
      <c r="W51" s="255">
        <v>144</v>
      </c>
      <c r="X51" s="255">
        <v>154</v>
      </c>
      <c r="Y51" s="254">
        <v>158</v>
      </c>
      <c r="Z51" s="254">
        <v>159</v>
      </c>
      <c r="AA51" s="254">
        <v>211</v>
      </c>
      <c r="AB51" s="254">
        <v>176</v>
      </c>
      <c r="AC51" s="212">
        <f t="shared" si="9"/>
        <v>1662</v>
      </c>
      <c r="AD51" s="258">
        <f t="shared" si="6"/>
        <v>98.34319526627219</v>
      </c>
    </row>
    <row r="52" spans="1:30" ht="38.25" customHeight="1">
      <c r="A52" s="246">
        <v>1</v>
      </c>
      <c r="B52" s="247" t="s">
        <v>409</v>
      </c>
      <c r="C52" s="248" t="s">
        <v>207</v>
      </c>
      <c r="D52" s="187" t="s">
        <v>616</v>
      </c>
      <c r="E52" s="187" t="s">
        <v>427</v>
      </c>
      <c r="F52" s="187" t="s">
        <v>428</v>
      </c>
      <c r="G52" s="249" t="s">
        <v>429</v>
      </c>
      <c r="H52" s="249" t="s">
        <v>430</v>
      </c>
      <c r="I52" s="250" t="s">
        <v>215</v>
      </c>
      <c r="J52" s="251" t="s">
        <v>269</v>
      </c>
      <c r="K52" s="249" t="s">
        <v>425</v>
      </c>
      <c r="L52" s="252">
        <v>349</v>
      </c>
      <c r="M52" s="187" t="s">
        <v>431</v>
      </c>
      <c r="N52" s="187" t="s">
        <v>432</v>
      </c>
      <c r="O52" s="187" t="s">
        <v>95</v>
      </c>
      <c r="P52" s="191">
        <v>1</v>
      </c>
      <c r="Q52" s="190">
        <v>39</v>
      </c>
      <c r="R52" s="254">
        <v>25</v>
      </c>
      <c r="S52" s="254">
        <v>14</v>
      </c>
      <c r="T52" s="254">
        <v>32</v>
      </c>
      <c r="U52" s="254">
        <v>39</v>
      </c>
      <c r="V52" s="254">
        <v>26</v>
      </c>
      <c r="W52" s="255">
        <v>29</v>
      </c>
      <c r="X52" s="255">
        <v>33</v>
      </c>
      <c r="Y52" s="254">
        <v>13</v>
      </c>
      <c r="Z52" s="254">
        <v>26</v>
      </c>
      <c r="AA52" s="254">
        <v>24</v>
      </c>
      <c r="AB52" s="254">
        <v>23</v>
      </c>
      <c r="AC52" s="212">
        <f t="shared" si="9"/>
        <v>323</v>
      </c>
      <c r="AD52" s="258">
        <f t="shared" si="6"/>
        <v>92.550143266475644</v>
      </c>
    </row>
    <row r="53" spans="1:30" ht="40.5" customHeight="1">
      <c r="A53" s="246">
        <v>1</v>
      </c>
      <c r="B53" s="247" t="s">
        <v>409</v>
      </c>
      <c r="C53" s="248" t="s">
        <v>207</v>
      </c>
      <c r="D53" s="187" t="s">
        <v>615</v>
      </c>
      <c r="E53" s="187" t="s">
        <v>433</v>
      </c>
      <c r="F53" s="187" t="s">
        <v>434</v>
      </c>
      <c r="G53" s="249" t="s">
        <v>435</v>
      </c>
      <c r="H53" s="249" t="s">
        <v>436</v>
      </c>
      <c r="I53" s="250" t="s">
        <v>215</v>
      </c>
      <c r="J53" s="251" t="s">
        <v>269</v>
      </c>
      <c r="K53" s="249" t="s">
        <v>425</v>
      </c>
      <c r="L53" s="268">
        <v>2800</v>
      </c>
      <c r="M53" s="187" t="s">
        <v>437</v>
      </c>
      <c r="N53" s="187" t="s">
        <v>438</v>
      </c>
      <c r="O53" s="187" t="s">
        <v>95</v>
      </c>
      <c r="P53" s="191">
        <v>1</v>
      </c>
      <c r="Q53" s="190">
        <v>142</v>
      </c>
      <c r="R53" s="254">
        <v>254</v>
      </c>
      <c r="S53" s="254">
        <v>302</v>
      </c>
      <c r="T53" s="254">
        <v>124</v>
      </c>
      <c r="U53" s="254">
        <v>285</v>
      </c>
      <c r="V53" s="254">
        <v>109</v>
      </c>
      <c r="W53" s="255">
        <v>236</v>
      </c>
      <c r="X53" s="255">
        <v>238</v>
      </c>
      <c r="Y53" s="254">
        <v>172</v>
      </c>
      <c r="Z53" s="254">
        <v>493</v>
      </c>
      <c r="AA53" s="254">
        <v>507</v>
      </c>
      <c r="AB53" s="254">
        <v>171</v>
      </c>
      <c r="AC53" s="212">
        <f t="shared" si="9"/>
        <v>3033</v>
      </c>
      <c r="AD53" s="258">
        <f t="shared" si="6"/>
        <v>108.32142857142857</v>
      </c>
    </row>
    <row r="54" spans="1:30" ht="38.25" customHeight="1">
      <c r="A54" s="246">
        <v>1</v>
      </c>
      <c r="B54" s="247" t="s">
        <v>409</v>
      </c>
      <c r="C54" s="248" t="s">
        <v>207</v>
      </c>
      <c r="D54" s="187" t="s">
        <v>439</v>
      </c>
      <c r="E54" s="187" t="s">
        <v>640</v>
      </c>
      <c r="F54" s="187" t="s">
        <v>440</v>
      </c>
      <c r="G54" s="249" t="s">
        <v>441</v>
      </c>
      <c r="H54" s="249" t="s">
        <v>442</v>
      </c>
      <c r="I54" s="250" t="s">
        <v>215</v>
      </c>
      <c r="J54" s="251" t="s">
        <v>269</v>
      </c>
      <c r="K54" s="249" t="s">
        <v>425</v>
      </c>
      <c r="L54" s="268">
        <v>3372</v>
      </c>
      <c r="M54" s="187" t="s">
        <v>443</v>
      </c>
      <c r="N54" s="187" t="s">
        <v>438</v>
      </c>
      <c r="O54" s="187" t="s">
        <v>95</v>
      </c>
      <c r="P54" s="191">
        <v>1</v>
      </c>
      <c r="Q54" s="190">
        <v>215</v>
      </c>
      <c r="R54" s="254">
        <v>321</v>
      </c>
      <c r="S54" s="254">
        <v>343</v>
      </c>
      <c r="T54" s="254">
        <v>4</v>
      </c>
      <c r="U54" s="254">
        <v>356</v>
      </c>
      <c r="V54" s="254">
        <v>338</v>
      </c>
      <c r="W54" s="255">
        <v>411</v>
      </c>
      <c r="X54" s="255">
        <v>294</v>
      </c>
      <c r="Y54" s="254">
        <v>317</v>
      </c>
      <c r="Z54" s="254">
        <v>295</v>
      </c>
      <c r="AA54" s="254">
        <v>419</v>
      </c>
      <c r="AB54" s="254">
        <v>252</v>
      </c>
      <c r="AC54" s="212">
        <f t="shared" si="9"/>
        <v>3565</v>
      </c>
      <c r="AD54" s="258">
        <f t="shared" si="6"/>
        <v>105.72360616844603</v>
      </c>
    </row>
    <row r="55" spans="1:30" ht="63" customHeight="1">
      <c r="A55" s="269">
        <v>1</v>
      </c>
      <c r="B55" s="270" t="s">
        <v>409</v>
      </c>
      <c r="C55" s="271" t="s">
        <v>207</v>
      </c>
      <c r="D55" s="187" t="s">
        <v>614</v>
      </c>
      <c r="E55" s="187" t="s">
        <v>444</v>
      </c>
      <c r="F55" s="187" t="s">
        <v>445</v>
      </c>
      <c r="G55" s="249" t="s">
        <v>446</v>
      </c>
      <c r="H55" s="249" t="s">
        <v>447</v>
      </c>
      <c r="I55" s="250" t="s">
        <v>215</v>
      </c>
      <c r="J55" s="251" t="s">
        <v>269</v>
      </c>
      <c r="K55" s="249" t="s">
        <v>448</v>
      </c>
      <c r="L55" s="272">
        <v>45742</v>
      </c>
      <c r="M55" s="273" t="s">
        <v>447</v>
      </c>
      <c r="N55" s="273" t="s">
        <v>449</v>
      </c>
      <c r="O55" s="273" t="s">
        <v>95</v>
      </c>
      <c r="P55" s="191">
        <v>1</v>
      </c>
      <c r="Q55" s="190">
        <v>2255</v>
      </c>
      <c r="R55" s="254">
        <f>2537+871</f>
        <v>3408</v>
      </c>
      <c r="S55" s="254">
        <v>3651</v>
      </c>
      <c r="T55" s="254">
        <v>4953</v>
      </c>
      <c r="U55" s="254">
        <v>3836</v>
      </c>
      <c r="V55" s="254">
        <f>4444+1052</f>
        <v>5496</v>
      </c>
      <c r="W55" s="255">
        <v>3965</v>
      </c>
      <c r="X55" s="255">
        <v>5753</v>
      </c>
      <c r="Y55" s="254">
        <v>4444</v>
      </c>
      <c r="Z55" s="254">
        <v>3793</v>
      </c>
      <c r="AA55" s="254">
        <v>2812</v>
      </c>
      <c r="AB55" s="254">
        <v>3658</v>
      </c>
      <c r="AC55" s="212">
        <f t="shared" si="9"/>
        <v>48024</v>
      </c>
      <c r="AD55" s="258">
        <f t="shared" si="6"/>
        <v>104.98885050937869</v>
      </c>
    </row>
    <row r="56" spans="1:30" ht="43.5" customHeight="1">
      <c r="A56" s="269">
        <v>1</v>
      </c>
      <c r="B56" s="270" t="s">
        <v>409</v>
      </c>
      <c r="C56" s="271" t="s">
        <v>207</v>
      </c>
      <c r="D56" s="187" t="s">
        <v>450</v>
      </c>
      <c r="E56" s="187" t="s">
        <v>451</v>
      </c>
      <c r="F56" s="187" t="s">
        <v>452</v>
      </c>
      <c r="G56" s="249" t="s">
        <v>453</v>
      </c>
      <c r="H56" s="249" t="s">
        <v>430</v>
      </c>
      <c r="I56" s="250" t="s">
        <v>215</v>
      </c>
      <c r="J56" s="251" t="s">
        <v>269</v>
      </c>
      <c r="K56" s="249" t="s">
        <v>425</v>
      </c>
      <c r="L56" s="274">
        <v>100</v>
      </c>
      <c r="M56" s="273" t="s">
        <v>431</v>
      </c>
      <c r="N56" s="273" t="s">
        <v>454</v>
      </c>
      <c r="O56" s="273" t="s">
        <v>95</v>
      </c>
      <c r="P56" s="191">
        <v>1</v>
      </c>
      <c r="Q56" s="190">
        <v>8</v>
      </c>
      <c r="R56" s="254">
        <v>6</v>
      </c>
      <c r="S56" s="254">
        <v>8</v>
      </c>
      <c r="T56" s="254">
        <v>3</v>
      </c>
      <c r="U56" s="254">
        <v>5</v>
      </c>
      <c r="V56" s="254">
        <v>10</v>
      </c>
      <c r="W56" s="255">
        <v>7</v>
      </c>
      <c r="X56" s="255">
        <v>10</v>
      </c>
      <c r="Y56" s="254">
        <v>14</v>
      </c>
      <c r="Z56" s="254">
        <v>6</v>
      </c>
      <c r="AA56" s="254">
        <v>7</v>
      </c>
      <c r="AB56" s="254">
        <v>13</v>
      </c>
      <c r="AC56" s="212">
        <f t="shared" si="9"/>
        <v>97</v>
      </c>
      <c r="AD56" s="258">
        <f t="shared" si="6"/>
        <v>97</v>
      </c>
    </row>
    <row r="57" spans="1:30" ht="62.25" customHeight="1">
      <c r="A57" s="259">
        <v>2</v>
      </c>
      <c r="B57" s="260" t="s">
        <v>455</v>
      </c>
      <c r="C57" s="261" t="s">
        <v>286</v>
      </c>
      <c r="D57" s="196" t="s">
        <v>456</v>
      </c>
      <c r="E57" s="196" t="s">
        <v>455</v>
      </c>
      <c r="F57" s="196" t="s">
        <v>457</v>
      </c>
      <c r="G57" s="262" t="s">
        <v>458</v>
      </c>
      <c r="H57" s="262" t="s">
        <v>459</v>
      </c>
      <c r="I57" s="263" t="s">
        <v>215</v>
      </c>
      <c r="J57" s="264" t="s">
        <v>269</v>
      </c>
      <c r="K57" s="262" t="s">
        <v>460</v>
      </c>
      <c r="L57" s="265">
        <f>L58+L59+L60+L61+L62+L63+L64+L65+L66+L67+L68+L69</f>
        <v>59861</v>
      </c>
      <c r="M57" s="196" t="s">
        <v>461</v>
      </c>
      <c r="N57" s="196" t="s">
        <v>462</v>
      </c>
      <c r="O57" s="196" t="s">
        <v>270</v>
      </c>
      <c r="P57" s="201">
        <v>1</v>
      </c>
      <c r="Q57" s="225">
        <v>4511</v>
      </c>
      <c r="R57" s="225">
        <v>4421</v>
      </c>
      <c r="S57" s="225">
        <v>5704</v>
      </c>
      <c r="T57" s="225">
        <v>5757</v>
      </c>
      <c r="U57" s="225">
        <v>5220</v>
      </c>
      <c r="V57" s="225">
        <v>4973</v>
      </c>
      <c r="W57" s="225">
        <v>5073</v>
      </c>
      <c r="X57" s="225">
        <v>5394</v>
      </c>
      <c r="Y57" s="225">
        <v>5077</v>
      </c>
      <c r="Z57" s="225">
        <f>Z58+Z59+Z60+Z61+Z62+Z63+Z64+Z65+Z66+Z67+Z68+Z69+Z70+Z71</f>
        <v>4473</v>
      </c>
      <c r="AA57" s="225">
        <f>AA58+AA59+AA60+AA61+AA62+AA63+AA64+AA65+AA66+AA67+AA68+AA69+AA70+AA71</f>
        <v>4317</v>
      </c>
      <c r="AB57" s="225">
        <f>AB58+AB59+AB60+AB61+AB62+AB63+AB64+AB65+AB66+AB67+AB68+AB69+AB70+AB71</f>
        <v>4374</v>
      </c>
      <c r="AC57" s="266">
        <f t="shared" si="9"/>
        <v>59294</v>
      </c>
      <c r="AD57" s="267">
        <f t="shared" si="6"/>
        <v>99.052805666460628</v>
      </c>
    </row>
    <row r="58" spans="1:30" ht="51.75" customHeight="1">
      <c r="A58" s="246">
        <v>2</v>
      </c>
      <c r="B58" s="247" t="s">
        <v>455</v>
      </c>
      <c r="C58" s="248" t="s">
        <v>207</v>
      </c>
      <c r="D58" s="187" t="s">
        <v>463</v>
      </c>
      <c r="E58" s="187" t="s">
        <v>464</v>
      </c>
      <c r="F58" s="187" t="s">
        <v>465</v>
      </c>
      <c r="G58" s="249" t="s">
        <v>466</v>
      </c>
      <c r="H58" s="249" t="s">
        <v>467</v>
      </c>
      <c r="I58" s="250" t="s">
        <v>215</v>
      </c>
      <c r="J58" s="251" t="s">
        <v>269</v>
      </c>
      <c r="K58" s="249" t="s">
        <v>468</v>
      </c>
      <c r="L58" s="268">
        <v>2530</v>
      </c>
      <c r="M58" s="187" t="s">
        <v>469</v>
      </c>
      <c r="N58" s="187" t="s">
        <v>470</v>
      </c>
      <c r="O58" s="187" t="s">
        <v>270</v>
      </c>
      <c r="P58" s="191">
        <v>1</v>
      </c>
      <c r="Q58" s="190">
        <v>115</v>
      </c>
      <c r="R58" s="254">
        <v>137</v>
      </c>
      <c r="S58" s="254">
        <v>191</v>
      </c>
      <c r="T58" s="254">
        <v>168</v>
      </c>
      <c r="U58" s="254">
        <v>198</v>
      </c>
      <c r="V58" s="254">
        <v>205</v>
      </c>
      <c r="W58" s="255">
        <v>180</v>
      </c>
      <c r="X58" s="255">
        <v>176</v>
      </c>
      <c r="Y58" s="254">
        <v>168</v>
      </c>
      <c r="Z58" s="254">
        <v>162</v>
      </c>
      <c r="AA58" s="254">
        <v>186</v>
      </c>
      <c r="AB58" s="254">
        <v>171</v>
      </c>
      <c r="AC58" s="212">
        <f t="shared" si="9"/>
        <v>2057</v>
      </c>
      <c r="AD58" s="258">
        <f t="shared" si="6"/>
        <v>81.304347826086953</v>
      </c>
    </row>
    <row r="59" spans="1:30" ht="49.5" customHeight="1">
      <c r="A59" s="246">
        <v>2</v>
      </c>
      <c r="B59" s="247" t="s">
        <v>455</v>
      </c>
      <c r="C59" s="248" t="s">
        <v>207</v>
      </c>
      <c r="D59" s="187" t="s">
        <v>471</v>
      </c>
      <c r="E59" s="187" t="s">
        <v>472</v>
      </c>
      <c r="F59" s="187" t="s">
        <v>473</v>
      </c>
      <c r="G59" s="249" t="s">
        <v>474</v>
      </c>
      <c r="H59" s="249" t="s">
        <v>413</v>
      </c>
      <c r="I59" s="250" t="s">
        <v>215</v>
      </c>
      <c r="J59" s="251" t="s">
        <v>269</v>
      </c>
      <c r="K59" s="249" t="s">
        <v>475</v>
      </c>
      <c r="L59" s="268">
        <v>2760</v>
      </c>
      <c r="M59" s="187" t="s">
        <v>415</v>
      </c>
      <c r="N59" s="187" t="s">
        <v>476</v>
      </c>
      <c r="O59" s="187" t="s">
        <v>270</v>
      </c>
      <c r="P59" s="191">
        <v>1</v>
      </c>
      <c r="Q59" s="190">
        <v>132</v>
      </c>
      <c r="R59" s="254">
        <v>173</v>
      </c>
      <c r="S59" s="254">
        <v>217</v>
      </c>
      <c r="T59" s="254">
        <v>179</v>
      </c>
      <c r="U59" s="254">
        <v>212</v>
      </c>
      <c r="V59" s="254">
        <v>227</v>
      </c>
      <c r="W59" s="255">
        <v>193</v>
      </c>
      <c r="X59" s="255">
        <v>185</v>
      </c>
      <c r="Y59" s="254">
        <v>198</v>
      </c>
      <c r="Z59" s="254">
        <v>198</v>
      </c>
      <c r="AA59" s="254">
        <v>196</v>
      </c>
      <c r="AB59" s="254">
        <v>168</v>
      </c>
      <c r="AC59" s="212">
        <f t="shared" si="9"/>
        <v>2278</v>
      </c>
      <c r="AD59" s="258">
        <f t="shared" si="6"/>
        <v>82.536231884057969</v>
      </c>
    </row>
    <row r="60" spans="1:30" ht="51" customHeight="1">
      <c r="A60" s="246">
        <v>2</v>
      </c>
      <c r="B60" s="247" t="s">
        <v>455</v>
      </c>
      <c r="C60" s="248" t="s">
        <v>207</v>
      </c>
      <c r="D60" s="187" t="s">
        <v>477</v>
      </c>
      <c r="E60" s="187" t="s">
        <v>478</v>
      </c>
      <c r="F60" s="187" t="s">
        <v>479</v>
      </c>
      <c r="G60" s="249" t="s">
        <v>480</v>
      </c>
      <c r="H60" s="249" t="s">
        <v>481</v>
      </c>
      <c r="I60" s="250" t="s">
        <v>215</v>
      </c>
      <c r="J60" s="251" t="s">
        <v>269</v>
      </c>
      <c r="K60" s="249" t="s">
        <v>482</v>
      </c>
      <c r="L60" s="268">
        <v>25900</v>
      </c>
      <c r="M60" s="187" t="s">
        <v>483</v>
      </c>
      <c r="N60" s="187" t="s">
        <v>484</v>
      </c>
      <c r="O60" s="187" t="s">
        <v>270</v>
      </c>
      <c r="P60" s="191">
        <v>1</v>
      </c>
      <c r="Q60" s="190">
        <v>1647</v>
      </c>
      <c r="R60" s="254">
        <v>1489</v>
      </c>
      <c r="S60" s="254">
        <v>2019</v>
      </c>
      <c r="T60" s="254">
        <v>2443</v>
      </c>
      <c r="U60" s="254">
        <v>1707</v>
      </c>
      <c r="V60" s="254">
        <v>1761</v>
      </c>
      <c r="W60" s="255">
        <v>1822</v>
      </c>
      <c r="X60" s="255">
        <v>1940</v>
      </c>
      <c r="Y60" s="254">
        <v>1795</v>
      </c>
      <c r="Z60" s="254">
        <v>1316</v>
      </c>
      <c r="AA60" s="254">
        <v>1384</v>
      </c>
      <c r="AB60" s="254">
        <v>1459</v>
      </c>
      <c r="AC60" s="212">
        <f t="shared" si="9"/>
        <v>20782</v>
      </c>
      <c r="AD60" s="258">
        <f t="shared" si="6"/>
        <v>80.239382239382238</v>
      </c>
    </row>
    <row r="61" spans="1:30" ht="48" customHeight="1">
      <c r="A61" s="246">
        <v>2</v>
      </c>
      <c r="B61" s="247" t="s">
        <v>455</v>
      </c>
      <c r="C61" s="248" t="s">
        <v>207</v>
      </c>
      <c r="D61" s="187" t="s">
        <v>485</v>
      </c>
      <c r="E61" s="187" t="s">
        <v>486</v>
      </c>
      <c r="F61" s="187" t="s">
        <v>487</v>
      </c>
      <c r="G61" s="249" t="s">
        <v>488</v>
      </c>
      <c r="H61" s="249" t="s">
        <v>489</v>
      </c>
      <c r="I61" s="250" t="s">
        <v>215</v>
      </c>
      <c r="J61" s="251" t="s">
        <v>269</v>
      </c>
      <c r="K61" s="249" t="s">
        <v>187</v>
      </c>
      <c r="L61" s="268">
        <v>9500</v>
      </c>
      <c r="M61" s="187" t="s">
        <v>490</v>
      </c>
      <c r="N61" s="187" t="s">
        <v>491</v>
      </c>
      <c r="O61" s="187" t="s">
        <v>270</v>
      </c>
      <c r="P61" s="191">
        <v>1</v>
      </c>
      <c r="Q61" s="190">
        <v>773</v>
      </c>
      <c r="R61" s="254">
        <v>838</v>
      </c>
      <c r="S61" s="254">
        <v>945</v>
      </c>
      <c r="T61" s="254">
        <v>755</v>
      </c>
      <c r="U61" s="254">
        <v>790</v>
      </c>
      <c r="V61" s="254">
        <v>765</v>
      </c>
      <c r="W61" s="255">
        <v>852</v>
      </c>
      <c r="X61" s="255">
        <v>869</v>
      </c>
      <c r="Y61" s="254">
        <v>866</v>
      </c>
      <c r="Z61" s="254">
        <v>836</v>
      </c>
      <c r="AA61" s="254">
        <v>813</v>
      </c>
      <c r="AB61" s="254">
        <v>748</v>
      </c>
      <c r="AC61" s="212">
        <f t="shared" si="9"/>
        <v>9850</v>
      </c>
      <c r="AD61" s="258">
        <f t="shared" si="6"/>
        <v>103.68421052631579</v>
      </c>
    </row>
    <row r="62" spans="1:30" ht="47.25" customHeight="1">
      <c r="A62" s="246">
        <v>2</v>
      </c>
      <c r="B62" s="247" t="s">
        <v>455</v>
      </c>
      <c r="C62" s="248" t="s">
        <v>207</v>
      </c>
      <c r="D62" s="187" t="s">
        <v>599</v>
      </c>
      <c r="E62" s="187" t="s">
        <v>641</v>
      </c>
      <c r="F62" s="187" t="s">
        <v>492</v>
      </c>
      <c r="G62" s="249" t="s">
        <v>493</v>
      </c>
      <c r="H62" s="249" t="s">
        <v>494</v>
      </c>
      <c r="I62" s="250" t="s">
        <v>215</v>
      </c>
      <c r="J62" s="251" t="s">
        <v>269</v>
      </c>
      <c r="K62" s="249" t="s">
        <v>495</v>
      </c>
      <c r="L62" s="252">
        <v>101</v>
      </c>
      <c r="M62" s="187" t="s">
        <v>496</v>
      </c>
      <c r="N62" s="187" t="s">
        <v>491</v>
      </c>
      <c r="O62" s="187" t="s">
        <v>270</v>
      </c>
      <c r="P62" s="191">
        <v>1</v>
      </c>
      <c r="Q62" s="190">
        <v>3</v>
      </c>
      <c r="R62" s="254">
        <v>13</v>
      </c>
      <c r="S62" s="254">
        <v>4</v>
      </c>
      <c r="T62" s="254">
        <v>4</v>
      </c>
      <c r="U62" s="254">
        <v>5</v>
      </c>
      <c r="V62" s="254">
        <v>6</v>
      </c>
      <c r="W62" s="255">
        <v>11</v>
      </c>
      <c r="X62" s="255">
        <v>17</v>
      </c>
      <c r="Y62" s="254">
        <v>11</v>
      </c>
      <c r="Z62" s="254">
        <v>3</v>
      </c>
      <c r="AA62" s="254">
        <v>7</v>
      </c>
      <c r="AB62" s="254">
        <v>11</v>
      </c>
      <c r="AC62" s="212">
        <f t="shared" si="9"/>
        <v>95</v>
      </c>
      <c r="AD62" s="258">
        <f t="shared" si="6"/>
        <v>94.059405940594061</v>
      </c>
    </row>
    <row r="63" spans="1:30" ht="49.5" customHeight="1">
      <c r="A63" s="246">
        <v>2</v>
      </c>
      <c r="B63" s="247" t="s">
        <v>455</v>
      </c>
      <c r="C63" s="248" t="s">
        <v>207</v>
      </c>
      <c r="D63" s="187" t="s">
        <v>600</v>
      </c>
      <c r="E63" s="187" t="s">
        <v>642</v>
      </c>
      <c r="F63" s="187" t="s">
        <v>497</v>
      </c>
      <c r="G63" s="249" t="s">
        <v>498</v>
      </c>
      <c r="H63" s="249" t="s">
        <v>499</v>
      </c>
      <c r="I63" s="250" t="s">
        <v>215</v>
      </c>
      <c r="J63" s="251" t="s">
        <v>269</v>
      </c>
      <c r="K63" s="249" t="s">
        <v>414</v>
      </c>
      <c r="L63" s="268">
        <v>2500</v>
      </c>
      <c r="M63" s="187" t="s">
        <v>500</v>
      </c>
      <c r="N63" s="187" t="s">
        <v>501</v>
      </c>
      <c r="O63" s="187" t="s">
        <v>270</v>
      </c>
      <c r="P63" s="191">
        <v>1</v>
      </c>
      <c r="Q63" s="190">
        <v>186</v>
      </c>
      <c r="R63" s="254">
        <v>179</v>
      </c>
      <c r="S63" s="254">
        <v>236</v>
      </c>
      <c r="T63" s="254">
        <v>243</v>
      </c>
      <c r="U63" s="254">
        <v>239</v>
      </c>
      <c r="V63" s="254">
        <v>236</v>
      </c>
      <c r="W63" s="255">
        <v>208</v>
      </c>
      <c r="X63" s="255">
        <v>291</v>
      </c>
      <c r="Y63" s="254">
        <v>174</v>
      </c>
      <c r="Z63" s="254">
        <v>240</v>
      </c>
      <c r="AA63" s="254">
        <v>216</v>
      </c>
      <c r="AB63" s="254">
        <v>231</v>
      </c>
      <c r="AC63" s="212">
        <f t="shared" si="9"/>
        <v>2679</v>
      </c>
      <c r="AD63" s="258">
        <f t="shared" si="6"/>
        <v>107.16</v>
      </c>
    </row>
    <row r="64" spans="1:30" ht="61.5" customHeight="1">
      <c r="A64" s="246">
        <v>2</v>
      </c>
      <c r="B64" s="247" t="s">
        <v>455</v>
      </c>
      <c r="C64" s="248" t="s">
        <v>207</v>
      </c>
      <c r="D64" s="187" t="s">
        <v>601</v>
      </c>
      <c r="E64" s="187" t="s">
        <v>643</v>
      </c>
      <c r="F64" s="187" t="s">
        <v>502</v>
      </c>
      <c r="G64" s="249" t="s">
        <v>503</v>
      </c>
      <c r="H64" s="249" t="s">
        <v>504</v>
      </c>
      <c r="I64" s="250" t="s">
        <v>215</v>
      </c>
      <c r="J64" s="251" t="s">
        <v>269</v>
      </c>
      <c r="K64" s="249" t="s">
        <v>414</v>
      </c>
      <c r="L64" s="268">
        <v>5500</v>
      </c>
      <c r="M64" s="187" t="s">
        <v>505</v>
      </c>
      <c r="N64" s="187" t="s">
        <v>506</v>
      </c>
      <c r="O64" s="187" t="s">
        <v>270</v>
      </c>
      <c r="P64" s="191">
        <v>1</v>
      </c>
      <c r="Q64" s="190">
        <v>591</v>
      </c>
      <c r="R64" s="254">
        <v>557</v>
      </c>
      <c r="S64" s="254">
        <v>661</v>
      </c>
      <c r="T64" s="254">
        <v>564</v>
      </c>
      <c r="U64" s="254">
        <v>561</v>
      </c>
      <c r="V64" s="254">
        <v>619</v>
      </c>
      <c r="W64" s="255">
        <v>602</v>
      </c>
      <c r="X64" s="255">
        <v>578</v>
      </c>
      <c r="Y64" s="254">
        <v>521</v>
      </c>
      <c r="Z64" s="254">
        <v>577</v>
      </c>
      <c r="AA64" s="254">
        <v>575</v>
      </c>
      <c r="AB64" s="254">
        <v>401</v>
      </c>
      <c r="AC64" s="212">
        <f t="shared" si="9"/>
        <v>6807</v>
      </c>
      <c r="AD64" s="258">
        <f t="shared" si="6"/>
        <v>123.76363636363637</v>
      </c>
    </row>
    <row r="65" spans="1:30" ht="46.5" customHeight="1">
      <c r="A65" s="246">
        <v>2</v>
      </c>
      <c r="B65" s="247" t="s">
        <v>455</v>
      </c>
      <c r="C65" s="248" t="s">
        <v>207</v>
      </c>
      <c r="D65" s="187" t="s">
        <v>602</v>
      </c>
      <c r="E65" s="187" t="s">
        <v>644</v>
      </c>
      <c r="F65" s="187" t="s">
        <v>507</v>
      </c>
      <c r="G65" s="249" t="s">
        <v>508</v>
      </c>
      <c r="H65" s="249" t="s">
        <v>509</v>
      </c>
      <c r="I65" s="250" t="s">
        <v>215</v>
      </c>
      <c r="J65" s="251" t="s">
        <v>269</v>
      </c>
      <c r="K65" s="249" t="s">
        <v>414</v>
      </c>
      <c r="L65" s="268">
        <v>10014</v>
      </c>
      <c r="M65" s="187" t="s">
        <v>510</v>
      </c>
      <c r="N65" s="187" t="s">
        <v>511</v>
      </c>
      <c r="O65" s="187" t="s">
        <v>270</v>
      </c>
      <c r="P65" s="191">
        <v>1</v>
      </c>
      <c r="Q65" s="190">
        <v>860</v>
      </c>
      <c r="R65" s="254">
        <v>551</v>
      </c>
      <c r="S65" s="254">
        <v>200</v>
      </c>
      <c r="T65" s="254">
        <v>1012</v>
      </c>
      <c r="U65" s="254">
        <v>1109</v>
      </c>
      <c r="V65" s="254">
        <v>1012</v>
      </c>
      <c r="W65" s="255">
        <v>1852</v>
      </c>
      <c r="X65" s="255">
        <v>1096</v>
      </c>
      <c r="Y65" s="254">
        <v>1105</v>
      </c>
      <c r="Z65" s="254">
        <v>900</v>
      </c>
      <c r="AA65" s="254">
        <v>752</v>
      </c>
      <c r="AB65" s="254">
        <v>837</v>
      </c>
      <c r="AC65" s="212">
        <f t="shared" si="9"/>
        <v>11286</v>
      </c>
      <c r="AD65" s="258">
        <f t="shared" si="6"/>
        <v>112.70221689634512</v>
      </c>
    </row>
    <row r="66" spans="1:30" ht="62.25" customHeight="1">
      <c r="A66" s="269">
        <v>2</v>
      </c>
      <c r="B66" s="270" t="s">
        <v>455</v>
      </c>
      <c r="C66" s="271" t="s">
        <v>207</v>
      </c>
      <c r="D66" s="187" t="s">
        <v>603</v>
      </c>
      <c r="E66" s="187" t="s">
        <v>645</v>
      </c>
      <c r="F66" s="187" t="s">
        <v>512</v>
      </c>
      <c r="G66" s="249" t="s">
        <v>513</v>
      </c>
      <c r="H66" s="249" t="s">
        <v>514</v>
      </c>
      <c r="I66" s="250" t="s">
        <v>215</v>
      </c>
      <c r="J66" s="251" t="s">
        <v>269</v>
      </c>
      <c r="K66" s="249" t="s">
        <v>414</v>
      </c>
      <c r="L66" s="274">
        <v>110</v>
      </c>
      <c r="M66" s="187" t="s">
        <v>515</v>
      </c>
      <c r="N66" s="187" t="s">
        <v>516</v>
      </c>
      <c r="O66" s="187" t="s">
        <v>270</v>
      </c>
      <c r="P66" s="191">
        <v>1</v>
      </c>
      <c r="Q66" s="190">
        <v>7</v>
      </c>
      <c r="R66" s="254">
        <v>15</v>
      </c>
      <c r="S66" s="254">
        <v>8</v>
      </c>
      <c r="T66" s="254">
        <v>10</v>
      </c>
      <c r="U66" s="254">
        <v>10</v>
      </c>
      <c r="V66" s="254">
        <v>17</v>
      </c>
      <c r="W66" s="255">
        <v>11</v>
      </c>
      <c r="X66" s="255">
        <v>14</v>
      </c>
      <c r="Y66" s="254">
        <v>16</v>
      </c>
      <c r="Z66" s="254">
        <v>15</v>
      </c>
      <c r="AA66" s="254">
        <v>12</v>
      </c>
      <c r="AB66" s="254">
        <v>8</v>
      </c>
      <c r="AC66" s="212">
        <f t="shared" si="9"/>
        <v>143</v>
      </c>
      <c r="AD66" s="258">
        <f t="shared" si="6"/>
        <v>130</v>
      </c>
    </row>
    <row r="67" spans="1:30" ht="60" customHeight="1">
      <c r="A67" s="269">
        <v>2</v>
      </c>
      <c r="B67" s="270" t="s">
        <v>455</v>
      </c>
      <c r="C67" s="271" t="s">
        <v>207</v>
      </c>
      <c r="D67" s="187" t="s">
        <v>604</v>
      </c>
      <c r="E67" s="187" t="s">
        <v>646</v>
      </c>
      <c r="F67" s="187" t="s">
        <v>517</v>
      </c>
      <c r="G67" s="249" t="s">
        <v>518</v>
      </c>
      <c r="H67" s="249" t="s">
        <v>519</v>
      </c>
      <c r="I67" s="250" t="s">
        <v>215</v>
      </c>
      <c r="J67" s="251" t="s">
        <v>269</v>
      </c>
      <c r="K67" s="249" t="s">
        <v>414</v>
      </c>
      <c r="L67" s="274">
        <v>721</v>
      </c>
      <c r="M67" s="187" t="s">
        <v>519</v>
      </c>
      <c r="N67" s="187" t="s">
        <v>516</v>
      </c>
      <c r="O67" s="187" t="s">
        <v>270</v>
      </c>
      <c r="P67" s="191">
        <v>1</v>
      </c>
      <c r="Q67" s="190">
        <v>25</v>
      </c>
      <c r="R67" s="254">
        <v>73</v>
      </c>
      <c r="S67" s="254">
        <v>52</v>
      </c>
      <c r="T67" s="254">
        <v>95</v>
      </c>
      <c r="U67" s="254">
        <v>35</v>
      </c>
      <c r="V67" s="254">
        <v>25</v>
      </c>
      <c r="W67" s="255">
        <v>122</v>
      </c>
      <c r="X67" s="255">
        <v>81</v>
      </c>
      <c r="Y67" s="254">
        <v>75</v>
      </c>
      <c r="Z67" s="254">
        <v>58</v>
      </c>
      <c r="AA67" s="254">
        <v>67</v>
      </c>
      <c r="AB67" s="254">
        <v>64</v>
      </c>
      <c r="AC67" s="212">
        <f t="shared" si="9"/>
        <v>772</v>
      </c>
      <c r="AD67" s="258">
        <f t="shared" si="6"/>
        <v>107.07350901525659</v>
      </c>
    </row>
    <row r="68" spans="1:30" ht="43.5" customHeight="1">
      <c r="A68" s="269"/>
      <c r="B68" s="270"/>
      <c r="C68" s="271" t="s">
        <v>207</v>
      </c>
      <c r="D68" s="187" t="s">
        <v>605</v>
      </c>
      <c r="E68" s="187" t="s">
        <v>520</v>
      </c>
      <c r="F68" s="187" t="s">
        <v>521</v>
      </c>
      <c r="G68" s="249" t="s">
        <v>522</v>
      </c>
      <c r="H68" s="249" t="s">
        <v>519</v>
      </c>
      <c r="I68" s="250" t="s">
        <v>215</v>
      </c>
      <c r="J68" s="251" t="s">
        <v>269</v>
      </c>
      <c r="K68" s="249" t="s">
        <v>414</v>
      </c>
      <c r="L68" s="274">
        <v>75</v>
      </c>
      <c r="M68" s="187" t="s">
        <v>519</v>
      </c>
      <c r="N68" s="187" t="s">
        <v>516</v>
      </c>
      <c r="O68" s="187" t="s">
        <v>270</v>
      </c>
      <c r="P68" s="191">
        <v>1</v>
      </c>
      <c r="Q68" s="190">
        <v>2</v>
      </c>
      <c r="R68" s="254">
        <v>3</v>
      </c>
      <c r="S68" s="254">
        <v>5</v>
      </c>
      <c r="T68" s="254">
        <v>3</v>
      </c>
      <c r="U68" s="254">
        <v>2</v>
      </c>
      <c r="V68" s="254">
        <v>5</v>
      </c>
      <c r="W68" s="255">
        <v>7</v>
      </c>
      <c r="X68" s="255">
        <v>14</v>
      </c>
      <c r="Y68" s="254">
        <v>14</v>
      </c>
      <c r="Z68" s="254">
        <v>5</v>
      </c>
      <c r="AA68" s="254">
        <v>2</v>
      </c>
      <c r="AB68" s="254">
        <v>6</v>
      </c>
      <c r="AC68" s="212">
        <f t="shared" si="9"/>
        <v>68</v>
      </c>
      <c r="AD68" s="258">
        <f t="shared" si="6"/>
        <v>90.666666666666671</v>
      </c>
    </row>
    <row r="69" spans="1:30" ht="50.25" customHeight="1">
      <c r="A69" s="269"/>
      <c r="B69" s="270"/>
      <c r="C69" s="271" t="s">
        <v>207</v>
      </c>
      <c r="D69" s="187" t="s">
        <v>523</v>
      </c>
      <c r="E69" s="187" t="s">
        <v>524</v>
      </c>
      <c r="F69" s="187" t="s">
        <v>521</v>
      </c>
      <c r="G69" s="249" t="s">
        <v>522</v>
      </c>
      <c r="H69" s="249" t="s">
        <v>519</v>
      </c>
      <c r="I69" s="250" t="s">
        <v>215</v>
      </c>
      <c r="J69" s="251" t="s">
        <v>269</v>
      </c>
      <c r="K69" s="249" t="s">
        <v>414</v>
      </c>
      <c r="L69" s="274">
        <v>150</v>
      </c>
      <c r="M69" s="187" t="s">
        <v>519</v>
      </c>
      <c r="N69" s="187" t="s">
        <v>516</v>
      </c>
      <c r="O69" s="187" t="s">
        <v>270</v>
      </c>
      <c r="P69" s="191">
        <v>1</v>
      </c>
      <c r="Q69" s="190">
        <v>5</v>
      </c>
      <c r="R69" s="254">
        <v>10</v>
      </c>
      <c r="S69" s="254">
        <v>9</v>
      </c>
      <c r="T69" s="254">
        <v>14</v>
      </c>
      <c r="U69" s="254">
        <v>11</v>
      </c>
      <c r="V69" s="254">
        <v>14</v>
      </c>
      <c r="W69" s="255">
        <v>13</v>
      </c>
      <c r="X69" s="255">
        <v>10</v>
      </c>
      <c r="Y69" s="254">
        <v>15</v>
      </c>
      <c r="Z69" s="254">
        <v>16</v>
      </c>
      <c r="AA69" s="254">
        <v>10</v>
      </c>
      <c r="AB69" s="254">
        <v>14</v>
      </c>
      <c r="AC69" s="212">
        <f t="shared" si="9"/>
        <v>141</v>
      </c>
      <c r="AD69" s="258">
        <f t="shared" si="6"/>
        <v>94</v>
      </c>
    </row>
    <row r="70" spans="1:30" ht="50.25" customHeight="1">
      <c r="A70" s="269"/>
      <c r="B70" s="270"/>
      <c r="C70" s="271" t="s">
        <v>207</v>
      </c>
      <c r="D70" s="187" t="s">
        <v>525</v>
      </c>
      <c r="E70" s="187" t="s">
        <v>526</v>
      </c>
      <c r="F70" s="187" t="s">
        <v>521</v>
      </c>
      <c r="G70" s="249" t="s">
        <v>522</v>
      </c>
      <c r="H70" s="249" t="s">
        <v>519</v>
      </c>
      <c r="I70" s="250" t="s">
        <v>215</v>
      </c>
      <c r="J70" s="251" t="s">
        <v>269</v>
      </c>
      <c r="K70" s="249" t="s">
        <v>414</v>
      </c>
      <c r="L70" s="274">
        <v>1800</v>
      </c>
      <c r="M70" s="187" t="s">
        <v>519</v>
      </c>
      <c r="N70" s="187" t="s">
        <v>516</v>
      </c>
      <c r="O70" s="187" t="s">
        <v>270</v>
      </c>
      <c r="P70" s="191">
        <v>1</v>
      </c>
      <c r="Q70" s="190">
        <v>145</v>
      </c>
      <c r="R70" s="254">
        <v>141</v>
      </c>
      <c r="S70" s="254">
        <f>183-26</f>
        <v>157</v>
      </c>
      <c r="T70" s="254">
        <v>224</v>
      </c>
      <c r="U70" s="254">
        <v>245</v>
      </c>
      <c r="V70" s="254">
        <v>235</v>
      </c>
      <c r="W70" s="255">
        <v>115</v>
      </c>
      <c r="X70" s="255">
        <v>125</v>
      </c>
      <c r="Y70" s="254">
        <v>154</v>
      </c>
      <c r="Z70" s="254">
        <v>142</v>
      </c>
      <c r="AA70" s="254">
        <v>89</v>
      </c>
      <c r="AB70" s="254">
        <v>254</v>
      </c>
      <c r="AC70" s="212">
        <f t="shared" si="9"/>
        <v>2026</v>
      </c>
      <c r="AD70" s="258">
        <f t="shared" si="6"/>
        <v>112.55555555555556</v>
      </c>
    </row>
    <row r="71" spans="1:30" ht="51" customHeight="1">
      <c r="A71" s="269"/>
      <c r="B71" s="270"/>
      <c r="C71" s="271" t="s">
        <v>207</v>
      </c>
      <c r="D71" s="187" t="s">
        <v>527</v>
      </c>
      <c r="E71" s="187" t="s">
        <v>528</v>
      </c>
      <c r="F71" s="187" t="s">
        <v>521</v>
      </c>
      <c r="G71" s="249" t="s">
        <v>522</v>
      </c>
      <c r="H71" s="249" t="s">
        <v>519</v>
      </c>
      <c r="I71" s="250" t="s">
        <v>215</v>
      </c>
      <c r="J71" s="251" t="s">
        <v>269</v>
      </c>
      <c r="K71" s="249" t="s">
        <v>414</v>
      </c>
      <c r="L71" s="274">
        <v>310</v>
      </c>
      <c r="M71" s="187" t="s">
        <v>519</v>
      </c>
      <c r="N71" s="187" t="s">
        <v>516</v>
      </c>
      <c r="O71" s="187" t="s">
        <v>270</v>
      </c>
      <c r="P71" s="191">
        <v>1</v>
      </c>
      <c r="Q71" s="190">
        <v>20</v>
      </c>
      <c r="R71" s="254">
        <v>42</v>
      </c>
      <c r="S71" s="254">
        <v>26</v>
      </c>
      <c r="T71" s="254">
        <v>43</v>
      </c>
      <c r="U71" s="254">
        <v>46</v>
      </c>
      <c r="V71" s="254">
        <v>45</v>
      </c>
      <c r="W71" s="255">
        <v>40</v>
      </c>
      <c r="X71" s="255">
        <v>28</v>
      </c>
      <c r="Y71" s="254">
        <v>25</v>
      </c>
      <c r="Z71" s="254">
        <v>5</v>
      </c>
      <c r="AA71" s="254">
        <v>8</v>
      </c>
      <c r="AB71" s="254">
        <v>2</v>
      </c>
      <c r="AC71" s="212">
        <f t="shared" si="9"/>
        <v>330</v>
      </c>
      <c r="AD71" s="258">
        <f t="shared" si="6"/>
        <v>106.45161290322581</v>
      </c>
    </row>
    <row r="72" spans="1:30" s="161" customFormat="1" ht="53.25" customHeight="1">
      <c r="A72" s="259">
        <v>3</v>
      </c>
      <c r="B72" s="275" t="s">
        <v>529</v>
      </c>
      <c r="C72" s="261" t="s">
        <v>286</v>
      </c>
      <c r="D72" s="196" t="s">
        <v>530</v>
      </c>
      <c r="E72" s="196" t="s">
        <v>529</v>
      </c>
      <c r="F72" s="196" t="s">
        <v>531</v>
      </c>
      <c r="G72" s="262" t="s">
        <v>532</v>
      </c>
      <c r="H72" s="262" t="s">
        <v>533</v>
      </c>
      <c r="I72" s="263" t="s">
        <v>215</v>
      </c>
      <c r="J72" s="264" t="s">
        <v>269</v>
      </c>
      <c r="K72" s="262" t="s">
        <v>414</v>
      </c>
      <c r="L72" s="276">
        <f>L73+L74+L75+L76+L77+L78+L79+L80+L81</f>
        <v>30246</v>
      </c>
      <c r="M72" s="196" t="s">
        <v>534</v>
      </c>
      <c r="N72" s="196" t="s">
        <v>535</v>
      </c>
      <c r="O72" s="196" t="s">
        <v>95</v>
      </c>
      <c r="P72" s="201">
        <v>1</v>
      </c>
      <c r="Q72" s="225">
        <f>Q81+Q80+Q79+Q78+Q77+Q76+Q75+Q74+Q73</f>
        <v>1806</v>
      </c>
      <c r="R72" s="225">
        <v>2011</v>
      </c>
      <c r="S72" s="225">
        <v>2510</v>
      </c>
      <c r="T72" s="225">
        <f t="shared" ref="T72:V72" si="10">T81+T80+T79+T78+T77+T76+T75+T74+T73</f>
        <v>1875</v>
      </c>
      <c r="U72" s="225">
        <f t="shared" si="10"/>
        <v>2213</v>
      </c>
      <c r="V72" s="225">
        <f t="shared" si="10"/>
        <v>2407</v>
      </c>
      <c r="W72" s="225">
        <f t="shared" ref="W72:AB72" si="11">W81+W80+W79+W78+W77+W76+W75+W74+W73</f>
        <v>3375</v>
      </c>
      <c r="X72" s="225">
        <f t="shared" si="11"/>
        <v>2892</v>
      </c>
      <c r="Y72" s="225">
        <f t="shared" si="11"/>
        <v>3140</v>
      </c>
      <c r="Z72" s="225">
        <f t="shared" si="11"/>
        <v>2826</v>
      </c>
      <c r="AA72" s="225">
        <f t="shared" si="11"/>
        <v>3183</v>
      </c>
      <c r="AB72" s="225">
        <f t="shared" si="11"/>
        <v>2410</v>
      </c>
      <c r="AC72" s="266">
        <f t="shared" si="9"/>
        <v>30648</v>
      </c>
      <c r="AD72" s="267">
        <f t="shared" si="6"/>
        <v>101.32910136877604</v>
      </c>
    </row>
    <row r="73" spans="1:30" s="161" customFormat="1" ht="57.75" customHeight="1">
      <c r="A73" s="246">
        <v>3</v>
      </c>
      <c r="B73" s="277" t="s">
        <v>529</v>
      </c>
      <c r="C73" s="248" t="s">
        <v>207</v>
      </c>
      <c r="D73" s="187" t="s">
        <v>536</v>
      </c>
      <c r="E73" s="187" t="s">
        <v>647</v>
      </c>
      <c r="F73" s="187" t="s">
        <v>537</v>
      </c>
      <c r="G73" s="249" t="s">
        <v>538</v>
      </c>
      <c r="H73" s="249" t="s">
        <v>539</v>
      </c>
      <c r="I73" s="250" t="s">
        <v>215</v>
      </c>
      <c r="J73" s="251" t="s">
        <v>269</v>
      </c>
      <c r="K73" s="249" t="s">
        <v>406</v>
      </c>
      <c r="L73" s="268">
        <v>980</v>
      </c>
      <c r="M73" s="187" t="s">
        <v>540</v>
      </c>
      <c r="N73" s="187" t="s">
        <v>541</v>
      </c>
      <c r="O73" s="187" t="s">
        <v>95</v>
      </c>
      <c r="P73" s="191">
        <v>1</v>
      </c>
      <c r="Q73" s="190">
        <v>64</v>
      </c>
      <c r="R73" s="254">
        <v>67</v>
      </c>
      <c r="S73" s="254">
        <v>81</v>
      </c>
      <c r="T73" s="254">
        <v>73</v>
      </c>
      <c r="U73" s="254">
        <v>94</v>
      </c>
      <c r="V73" s="254">
        <v>124</v>
      </c>
      <c r="W73" s="255">
        <v>79</v>
      </c>
      <c r="X73" s="255">
        <v>64</v>
      </c>
      <c r="Y73" s="254">
        <v>81</v>
      </c>
      <c r="Z73" s="254">
        <v>105</v>
      </c>
      <c r="AA73" s="254">
        <v>85</v>
      </c>
      <c r="AB73" s="254">
        <v>59</v>
      </c>
      <c r="AC73" s="212">
        <f t="shared" si="9"/>
        <v>976</v>
      </c>
      <c r="AD73" s="258">
        <f t="shared" si="6"/>
        <v>99.591836734693871</v>
      </c>
    </row>
    <row r="74" spans="1:30" s="161" customFormat="1" ht="63.75" customHeight="1">
      <c r="A74" s="246">
        <v>3</v>
      </c>
      <c r="B74" s="277" t="s">
        <v>529</v>
      </c>
      <c r="C74" s="248" t="s">
        <v>207</v>
      </c>
      <c r="D74" s="187" t="s">
        <v>542</v>
      </c>
      <c r="E74" s="187" t="s">
        <v>648</v>
      </c>
      <c r="F74" s="187" t="s">
        <v>543</v>
      </c>
      <c r="G74" s="249" t="s">
        <v>544</v>
      </c>
      <c r="H74" s="249" t="s">
        <v>539</v>
      </c>
      <c r="I74" s="250" t="s">
        <v>215</v>
      </c>
      <c r="J74" s="251" t="s">
        <v>269</v>
      </c>
      <c r="K74" s="249" t="s">
        <v>406</v>
      </c>
      <c r="L74" s="252">
        <v>750</v>
      </c>
      <c r="M74" s="187" t="s">
        <v>540</v>
      </c>
      <c r="N74" s="187" t="s">
        <v>545</v>
      </c>
      <c r="O74" s="187" t="s">
        <v>95</v>
      </c>
      <c r="P74" s="191">
        <v>1</v>
      </c>
      <c r="Q74" s="190">
        <v>54</v>
      </c>
      <c r="R74" s="254">
        <v>68</v>
      </c>
      <c r="S74" s="254">
        <v>86</v>
      </c>
      <c r="T74" s="254">
        <v>51</v>
      </c>
      <c r="U74" s="254">
        <v>95</v>
      </c>
      <c r="V74" s="254">
        <v>138</v>
      </c>
      <c r="W74" s="255">
        <v>87</v>
      </c>
      <c r="X74" s="255">
        <v>45</v>
      </c>
      <c r="Y74" s="254">
        <v>100</v>
      </c>
      <c r="Z74" s="254">
        <v>80</v>
      </c>
      <c r="AA74" s="254">
        <v>74</v>
      </c>
      <c r="AB74" s="254">
        <v>25</v>
      </c>
      <c r="AC74" s="212">
        <f t="shared" si="9"/>
        <v>903</v>
      </c>
      <c r="AD74" s="258">
        <f t="shared" si="6"/>
        <v>120.4</v>
      </c>
    </row>
    <row r="75" spans="1:30" s="161" customFormat="1" ht="50.25" customHeight="1">
      <c r="A75" s="269">
        <v>3</v>
      </c>
      <c r="B75" s="278" t="s">
        <v>529</v>
      </c>
      <c r="C75" s="271" t="s">
        <v>207</v>
      </c>
      <c r="D75" s="187" t="s">
        <v>546</v>
      </c>
      <c r="E75" s="187" t="s">
        <v>649</v>
      </c>
      <c r="F75" s="187" t="s">
        <v>547</v>
      </c>
      <c r="G75" s="249" t="s">
        <v>548</v>
      </c>
      <c r="H75" s="249" t="s">
        <v>539</v>
      </c>
      <c r="I75" s="250" t="s">
        <v>215</v>
      </c>
      <c r="J75" s="251" t="s">
        <v>269</v>
      </c>
      <c r="K75" s="249" t="s">
        <v>414</v>
      </c>
      <c r="L75" s="279">
        <v>3000</v>
      </c>
      <c r="M75" s="273" t="s">
        <v>549</v>
      </c>
      <c r="N75" s="273" t="s">
        <v>550</v>
      </c>
      <c r="O75" s="273" t="s">
        <v>95</v>
      </c>
      <c r="P75" s="191">
        <v>1</v>
      </c>
      <c r="Q75" s="190">
        <v>135</v>
      </c>
      <c r="R75" s="254">
        <v>213</v>
      </c>
      <c r="S75" s="254">
        <f>166+44</f>
        <v>210</v>
      </c>
      <c r="T75" s="254">
        <v>143</v>
      </c>
      <c r="U75" s="254">
        <v>215</v>
      </c>
      <c r="V75" s="254">
        <v>215</v>
      </c>
      <c r="W75" s="255">
        <v>168</v>
      </c>
      <c r="X75" s="255">
        <v>226</v>
      </c>
      <c r="Y75" s="254">
        <v>210</v>
      </c>
      <c r="Z75" s="254">
        <v>486</v>
      </c>
      <c r="AA75" s="254">
        <f>338+173</f>
        <v>511</v>
      </c>
      <c r="AB75" s="254">
        <v>366</v>
      </c>
      <c r="AC75" s="212">
        <f t="shared" si="9"/>
        <v>3098</v>
      </c>
      <c r="AD75" s="258">
        <f t="shared" si="6"/>
        <v>103.26666666666667</v>
      </c>
    </row>
    <row r="76" spans="1:30" s="161" customFormat="1" ht="45.75" customHeight="1">
      <c r="A76" s="246">
        <v>3</v>
      </c>
      <c r="B76" s="277" t="s">
        <v>529</v>
      </c>
      <c r="C76" s="248" t="s">
        <v>207</v>
      </c>
      <c r="D76" s="187" t="s">
        <v>606</v>
      </c>
      <c r="E76" s="187" t="s">
        <v>551</v>
      </c>
      <c r="F76" s="187" t="s">
        <v>552</v>
      </c>
      <c r="G76" s="249" t="s">
        <v>553</v>
      </c>
      <c r="H76" s="249" t="s">
        <v>554</v>
      </c>
      <c r="I76" s="250" t="s">
        <v>215</v>
      </c>
      <c r="J76" s="251" t="s">
        <v>269</v>
      </c>
      <c r="K76" s="249" t="s">
        <v>406</v>
      </c>
      <c r="L76" s="280">
        <v>2022</v>
      </c>
      <c r="M76" s="187" t="s">
        <v>555</v>
      </c>
      <c r="N76" s="187" t="s">
        <v>556</v>
      </c>
      <c r="O76" s="187" t="s">
        <v>95</v>
      </c>
      <c r="P76" s="191">
        <v>1</v>
      </c>
      <c r="Q76" s="190">
        <v>168</v>
      </c>
      <c r="R76" s="254">
        <v>252</v>
      </c>
      <c r="S76" s="254">
        <v>372</v>
      </c>
      <c r="T76" s="254">
        <v>295</v>
      </c>
      <c r="U76" s="254">
        <v>229</v>
      </c>
      <c r="V76" s="254">
        <v>221</v>
      </c>
      <c r="W76" s="255">
        <v>133</v>
      </c>
      <c r="X76" s="255">
        <v>79</v>
      </c>
      <c r="Y76" s="254">
        <v>110</v>
      </c>
      <c r="Z76" s="254">
        <v>115</v>
      </c>
      <c r="AA76" s="254">
        <v>133</v>
      </c>
      <c r="AB76" s="254">
        <v>115</v>
      </c>
      <c r="AC76" s="212">
        <f t="shared" si="9"/>
        <v>2222</v>
      </c>
      <c r="AD76" s="258">
        <f t="shared" si="6"/>
        <v>109.89119683481701</v>
      </c>
    </row>
    <row r="77" spans="1:30" s="161" customFormat="1" ht="75" customHeight="1">
      <c r="A77" s="246">
        <v>3</v>
      </c>
      <c r="B77" s="277" t="s">
        <v>529</v>
      </c>
      <c r="C77" s="248" t="s">
        <v>207</v>
      </c>
      <c r="D77" s="187" t="s">
        <v>607</v>
      </c>
      <c r="E77" s="187" t="s">
        <v>650</v>
      </c>
      <c r="F77" s="187" t="s">
        <v>557</v>
      </c>
      <c r="G77" s="249" t="s">
        <v>553</v>
      </c>
      <c r="H77" s="249" t="s">
        <v>554</v>
      </c>
      <c r="I77" s="250" t="s">
        <v>215</v>
      </c>
      <c r="J77" s="251" t="s">
        <v>269</v>
      </c>
      <c r="K77" s="281" t="s">
        <v>414</v>
      </c>
      <c r="L77" s="252">
        <v>906</v>
      </c>
      <c r="M77" s="187" t="s">
        <v>555</v>
      </c>
      <c r="N77" s="187" t="s">
        <v>558</v>
      </c>
      <c r="O77" s="187" t="s">
        <v>95</v>
      </c>
      <c r="P77" s="191">
        <v>1</v>
      </c>
      <c r="Q77" s="190">
        <v>25</v>
      </c>
      <c r="R77" s="254">
        <v>95</v>
      </c>
      <c r="S77" s="254">
        <v>136</v>
      </c>
      <c r="T77" s="254">
        <v>111</v>
      </c>
      <c r="U77" s="254">
        <v>106</v>
      </c>
      <c r="V77" s="254">
        <v>40</v>
      </c>
      <c r="W77" s="255">
        <v>25</v>
      </c>
      <c r="X77" s="255">
        <v>30</v>
      </c>
      <c r="Y77" s="254">
        <v>21</v>
      </c>
      <c r="Z77" s="254">
        <v>14</v>
      </c>
      <c r="AA77" s="254">
        <v>13</v>
      </c>
      <c r="AB77" s="254">
        <v>12</v>
      </c>
      <c r="AC77" s="212">
        <f t="shared" si="9"/>
        <v>628</v>
      </c>
      <c r="AD77" s="258">
        <f t="shared" si="6"/>
        <v>69.315673289183223</v>
      </c>
    </row>
    <row r="78" spans="1:30" s="161" customFormat="1" ht="96">
      <c r="A78" s="246">
        <v>3</v>
      </c>
      <c r="B78" s="277" t="s">
        <v>529</v>
      </c>
      <c r="C78" s="248" t="s">
        <v>207</v>
      </c>
      <c r="D78" s="187" t="s">
        <v>559</v>
      </c>
      <c r="E78" s="187" t="s">
        <v>651</v>
      </c>
      <c r="F78" s="187" t="s">
        <v>560</v>
      </c>
      <c r="G78" s="249" t="s">
        <v>561</v>
      </c>
      <c r="H78" s="249" t="s">
        <v>415</v>
      </c>
      <c r="I78" s="250" t="s">
        <v>215</v>
      </c>
      <c r="J78" s="251" t="s">
        <v>269</v>
      </c>
      <c r="K78" s="281" t="s">
        <v>414</v>
      </c>
      <c r="L78" s="268">
        <v>7622</v>
      </c>
      <c r="M78" s="187" t="s">
        <v>415</v>
      </c>
      <c r="N78" s="187" t="s">
        <v>562</v>
      </c>
      <c r="O78" s="187" t="s">
        <v>95</v>
      </c>
      <c r="P78" s="191">
        <v>1</v>
      </c>
      <c r="Q78" s="190">
        <v>412</v>
      </c>
      <c r="R78" s="254">
        <v>408</v>
      </c>
      <c r="S78" s="254">
        <v>579</v>
      </c>
      <c r="T78" s="254">
        <v>498</v>
      </c>
      <c r="U78" s="254">
        <v>611</v>
      </c>
      <c r="V78" s="254">
        <v>763</v>
      </c>
      <c r="W78" s="255">
        <v>626</v>
      </c>
      <c r="X78" s="255">
        <v>644</v>
      </c>
      <c r="Y78" s="254">
        <v>617</v>
      </c>
      <c r="Z78" s="254">
        <v>487</v>
      </c>
      <c r="AA78" s="254">
        <v>663</v>
      </c>
      <c r="AB78" s="254">
        <v>535</v>
      </c>
      <c r="AC78" s="212">
        <f t="shared" si="9"/>
        <v>6843</v>
      </c>
      <c r="AD78" s="258">
        <f t="shared" si="6"/>
        <v>89.779585410653368</v>
      </c>
    </row>
    <row r="79" spans="1:30" s="161" customFormat="1" ht="81.75" customHeight="1">
      <c r="A79" s="246">
        <v>3</v>
      </c>
      <c r="B79" s="277" t="s">
        <v>529</v>
      </c>
      <c r="C79" s="248" t="s">
        <v>207</v>
      </c>
      <c r="D79" s="187" t="s">
        <v>608</v>
      </c>
      <c r="E79" s="187" t="s">
        <v>652</v>
      </c>
      <c r="F79" s="187" t="s">
        <v>563</v>
      </c>
      <c r="G79" s="249" t="s">
        <v>561</v>
      </c>
      <c r="H79" s="249" t="s">
        <v>564</v>
      </c>
      <c r="I79" s="250" t="s">
        <v>215</v>
      </c>
      <c r="J79" s="251" t="s">
        <v>269</v>
      </c>
      <c r="K79" s="281" t="s">
        <v>414</v>
      </c>
      <c r="L79" s="252">
        <v>450</v>
      </c>
      <c r="M79" s="187" t="s">
        <v>565</v>
      </c>
      <c r="N79" s="187" t="s">
        <v>566</v>
      </c>
      <c r="O79" s="187" t="s">
        <v>95</v>
      </c>
      <c r="P79" s="191">
        <v>1</v>
      </c>
      <c r="Q79" s="190">
        <v>0</v>
      </c>
      <c r="R79" s="254">
        <v>0</v>
      </c>
      <c r="S79" s="254">
        <v>16</v>
      </c>
      <c r="T79" s="254">
        <v>31</v>
      </c>
      <c r="U79" s="254">
        <v>64</v>
      </c>
      <c r="V79" s="254">
        <v>29</v>
      </c>
      <c r="W79" s="255">
        <v>44</v>
      </c>
      <c r="X79" s="255">
        <v>21</v>
      </c>
      <c r="Y79" s="254">
        <v>36</v>
      </c>
      <c r="Z79" s="254">
        <v>40</v>
      </c>
      <c r="AA79" s="254">
        <v>40</v>
      </c>
      <c r="AB79" s="254">
        <v>16</v>
      </c>
      <c r="AC79" s="212">
        <f t="shared" si="9"/>
        <v>337</v>
      </c>
      <c r="AD79" s="258">
        <f t="shared" si="6"/>
        <v>74.888888888888886</v>
      </c>
    </row>
    <row r="80" spans="1:30" s="161" customFormat="1" ht="46.5" customHeight="1">
      <c r="A80" s="269">
        <v>3</v>
      </c>
      <c r="B80" s="278" t="s">
        <v>529</v>
      </c>
      <c r="C80" s="271" t="s">
        <v>207</v>
      </c>
      <c r="D80" s="187" t="s">
        <v>609</v>
      </c>
      <c r="E80" s="187" t="s">
        <v>653</v>
      </c>
      <c r="F80" s="187" t="s">
        <v>567</v>
      </c>
      <c r="G80" s="249" t="s">
        <v>568</v>
      </c>
      <c r="H80" s="249" t="s">
        <v>569</v>
      </c>
      <c r="I80" s="250" t="s">
        <v>215</v>
      </c>
      <c r="J80" s="251" t="s">
        <v>269</v>
      </c>
      <c r="K80" s="249" t="s">
        <v>414</v>
      </c>
      <c r="L80" s="272">
        <v>1460</v>
      </c>
      <c r="M80" s="273" t="s">
        <v>570</v>
      </c>
      <c r="N80" s="273" t="s">
        <v>571</v>
      </c>
      <c r="O80" s="273" t="s">
        <v>95</v>
      </c>
      <c r="P80" s="191">
        <v>1</v>
      </c>
      <c r="Q80" s="190">
        <v>151</v>
      </c>
      <c r="R80" s="254">
        <v>99</v>
      </c>
      <c r="S80" s="254">
        <v>72</v>
      </c>
      <c r="T80" s="254">
        <v>122</v>
      </c>
      <c r="U80" s="254">
        <v>140</v>
      </c>
      <c r="V80" s="254">
        <v>143</v>
      </c>
      <c r="W80" s="255">
        <v>225</v>
      </c>
      <c r="X80" s="255">
        <v>153</v>
      </c>
      <c r="Y80" s="254">
        <v>148</v>
      </c>
      <c r="Z80" s="254">
        <v>189</v>
      </c>
      <c r="AA80" s="254">
        <v>182</v>
      </c>
      <c r="AB80" s="254">
        <v>108</v>
      </c>
      <c r="AC80" s="212">
        <f t="shared" si="9"/>
        <v>1732</v>
      </c>
      <c r="AD80" s="258">
        <f t="shared" si="6"/>
        <v>118.63013698630137</v>
      </c>
    </row>
    <row r="81" spans="1:32" s="161" customFormat="1" ht="49.5" customHeight="1">
      <c r="A81" s="269">
        <v>3</v>
      </c>
      <c r="B81" s="278" t="s">
        <v>529</v>
      </c>
      <c r="C81" s="271" t="s">
        <v>207</v>
      </c>
      <c r="D81" s="187" t="s">
        <v>610</v>
      </c>
      <c r="E81" s="187" t="s">
        <v>654</v>
      </c>
      <c r="F81" s="187" t="s">
        <v>572</v>
      </c>
      <c r="G81" s="249" t="s">
        <v>568</v>
      </c>
      <c r="H81" s="249" t="s">
        <v>569</v>
      </c>
      <c r="I81" s="250" t="s">
        <v>215</v>
      </c>
      <c r="J81" s="251" t="s">
        <v>269</v>
      </c>
      <c r="K81" s="249" t="s">
        <v>414</v>
      </c>
      <c r="L81" s="272">
        <v>13056</v>
      </c>
      <c r="M81" s="273" t="s">
        <v>573</v>
      </c>
      <c r="N81" s="273" t="s">
        <v>574</v>
      </c>
      <c r="O81" s="273" t="s">
        <v>95</v>
      </c>
      <c r="P81" s="191">
        <v>1</v>
      </c>
      <c r="Q81" s="190">
        <v>797</v>
      </c>
      <c r="R81" s="254">
        <v>509</v>
      </c>
      <c r="S81" s="254">
        <v>358</v>
      </c>
      <c r="T81" s="254">
        <v>551</v>
      </c>
      <c r="U81" s="254">
        <v>659</v>
      </c>
      <c r="V81" s="254">
        <v>734</v>
      </c>
      <c r="W81" s="255">
        <v>1988</v>
      </c>
      <c r="X81" s="255">
        <v>1630</v>
      </c>
      <c r="Y81" s="254">
        <v>1817</v>
      </c>
      <c r="Z81" s="254">
        <v>1310</v>
      </c>
      <c r="AA81" s="254">
        <v>1482</v>
      </c>
      <c r="AB81" s="254">
        <v>1174</v>
      </c>
      <c r="AC81" s="212">
        <f t="shared" si="9"/>
        <v>13009</v>
      </c>
      <c r="AD81" s="258">
        <f t="shared" si="6"/>
        <v>99.640012254901961</v>
      </c>
    </row>
    <row r="82" spans="1:32" s="161" customFormat="1" ht="66.75" customHeight="1">
      <c r="A82" s="259">
        <v>4</v>
      </c>
      <c r="B82" s="275" t="s">
        <v>575</v>
      </c>
      <c r="C82" s="261" t="s">
        <v>286</v>
      </c>
      <c r="D82" s="196" t="s">
        <v>576</v>
      </c>
      <c r="E82" s="196" t="s">
        <v>577</v>
      </c>
      <c r="F82" s="196" t="s">
        <v>578</v>
      </c>
      <c r="G82" s="262" t="s">
        <v>579</v>
      </c>
      <c r="H82" s="262" t="s">
        <v>580</v>
      </c>
      <c r="I82" s="263" t="s">
        <v>215</v>
      </c>
      <c r="J82" s="264" t="s">
        <v>269</v>
      </c>
      <c r="K82" s="262" t="s">
        <v>581</v>
      </c>
      <c r="L82" s="282">
        <f>L83+L84+L85</f>
        <v>470</v>
      </c>
      <c r="M82" s="196" t="s">
        <v>582</v>
      </c>
      <c r="N82" s="196" t="s">
        <v>583</v>
      </c>
      <c r="O82" s="196" t="s">
        <v>270</v>
      </c>
      <c r="P82" s="201">
        <v>1</v>
      </c>
      <c r="Q82" s="225">
        <f>Q83+Q84+Q85</f>
        <v>15</v>
      </c>
      <c r="R82" s="225">
        <v>20</v>
      </c>
      <c r="S82" s="225">
        <f t="shared" ref="S82:W82" si="12">S83+S84+S85</f>
        <v>31</v>
      </c>
      <c r="T82" s="225">
        <v>41</v>
      </c>
      <c r="U82" s="225">
        <f t="shared" si="12"/>
        <v>42</v>
      </c>
      <c r="V82" s="225">
        <f t="shared" si="12"/>
        <v>28</v>
      </c>
      <c r="W82" s="225">
        <f t="shared" si="12"/>
        <v>52</v>
      </c>
      <c r="X82" s="225">
        <v>53</v>
      </c>
      <c r="Y82" s="225">
        <v>46</v>
      </c>
      <c r="Z82" s="225">
        <f>Z83+Z84+Z85</f>
        <v>71</v>
      </c>
      <c r="AA82" s="225">
        <f>AA83+AA84+AA85</f>
        <v>24</v>
      </c>
      <c r="AB82" s="225">
        <f>AB83+AB84+AB85</f>
        <v>40</v>
      </c>
      <c r="AC82" s="266">
        <f>SUM(Q82:AB82)</f>
        <v>463</v>
      </c>
      <c r="AD82" s="267">
        <f t="shared" si="6"/>
        <v>98.510638297872347</v>
      </c>
    </row>
    <row r="83" spans="1:32" s="161" customFormat="1" ht="75" customHeight="1">
      <c r="A83" s="246">
        <v>4</v>
      </c>
      <c r="B83" s="277" t="s">
        <v>577</v>
      </c>
      <c r="C83" s="271" t="s">
        <v>584</v>
      </c>
      <c r="D83" s="187" t="s">
        <v>611</v>
      </c>
      <c r="E83" s="187" t="s">
        <v>655</v>
      </c>
      <c r="F83" s="187" t="s">
        <v>585</v>
      </c>
      <c r="G83" s="249" t="s">
        <v>586</v>
      </c>
      <c r="H83" s="249" t="s">
        <v>467</v>
      </c>
      <c r="I83" s="250" t="s">
        <v>215</v>
      </c>
      <c r="J83" s="251" t="s">
        <v>269</v>
      </c>
      <c r="K83" s="249" t="s">
        <v>587</v>
      </c>
      <c r="L83" s="274">
        <v>50</v>
      </c>
      <c r="M83" s="187" t="s">
        <v>588</v>
      </c>
      <c r="N83" s="187" t="s">
        <v>583</v>
      </c>
      <c r="O83" s="187" t="s">
        <v>270</v>
      </c>
      <c r="P83" s="191">
        <v>1</v>
      </c>
      <c r="Q83" s="190">
        <v>1</v>
      </c>
      <c r="R83" s="254">
        <v>1</v>
      </c>
      <c r="S83" s="254">
        <v>4</v>
      </c>
      <c r="T83" s="254">
        <v>1</v>
      </c>
      <c r="U83" s="254">
        <v>3</v>
      </c>
      <c r="V83" s="254">
        <v>1</v>
      </c>
      <c r="W83" s="255">
        <v>1</v>
      </c>
      <c r="X83" s="255">
        <v>9</v>
      </c>
      <c r="Y83" s="254">
        <v>1</v>
      </c>
      <c r="Z83" s="254">
        <v>10</v>
      </c>
      <c r="AA83" s="254">
        <v>3</v>
      </c>
      <c r="AB83" s="254">
        <v>0</v>
      </c>
      <c r="AC83" s="212">
        <f>Q83+R83+S83+T83+U83+V83+W83+X83+Y83+Z83+AA83+AB83</f>
        <v>35</v>
      </c>
      <c r="AD83" s="258">
        <f t="shared" si="6"/>
        <v>70</v>
      </c>
    </row>
    <row r="84" spans="1:32" s="161" customFormat="1" ht="75" customHeight="1">
      <c r="A84" s="246">
        <v>4</v>
      </c>
      <c r="B84" s="277" t="s">
        <v>577</v>
      </c>
      <c r="C84" s="271" t="s">
        <v>584</v>
      </c>
      <c r="D84" s="187" t="s">
        <v>612</v>
      </c>
      <c r="E84" s="283" t="s">
        <v>589</v>
      </c>
      <c r="F84" s="187" t="s">
        <v>590</v>
      </c>
      <c r="G84" s="249" t="s">
        <v>591</v>
      </c>
      <c r="H84" s="249" t="s">
        <v>467</v>
      </c>
      <c r="I84" s="250" t="s">
        <v>215</v>
      </c>
      <c r="J84" s="251" t="s">
        <v>269</v>
      </c>
      <c r="K84" s="249" t="s">
        <v>592</v>
      </c>
      <c r="L84" s="252">
        <v>120</v>
      </c>
      <c r="M84" s="187" t="s">
        <v>593</v>
      </c>
      <c r="N84" s="187" t="s">
        <v>583</v>
      </c>
      <c r="O84" s="187" t="s">
        <v>270</v>
      </c>
      <c r="P84" s="191">
        <v>1</v>
      </c>
      <c r="Q84" s="190">
        <v>1</v>
      </c>
      <c r="R84" s="254">
        <v>0</v>
      </c>
      <c r="S84" s="254">
        <v>5</v>
      </c>
      <c r="T84" s="254">
        <v>1</v>
      </c>
      <c r="U84" s="254">
        <v>5</v>
      </c>
      <c r="V84" s="254">
        <v>1</v>
      </c>
      <c r="W84" s="255">
        <v>10</v>
      </c>
      <c r="X84" s="255">
        <v>9</v>
      </c>
      <c r="Y84" s="254">
        <v>11</v>
      </c>
      <c r="Z84" s="254">
        <v>22</v>
      </c>
      <c r="AA84" s="254">
        <v>11</v>
      </c>
      <c r="AB84" s="254">
        <v>0</v>
      </c>
      <c r="AC84" s="212">
        <f>Q84+R84+S84+T84+U84+V84+W84+X84+Y84+Z84+AA84+AB84</f>
        <v>76</v>
      </c>
      <c r="AD84" s="258">
        <f t="shared" si="6"/>
        <v>63.333333333333336</v>
      </c>
    </row>
    <row r="85" spans="1:32" s="161" customFormat="1" ht="84" customHeight="1">
      <c r="A85" s="246">
        <v>4</v>
      </c>
      <c r="B85" s="277" t="s">
        <v>577</v>
      </c>
      <c r="C85" s="271" t="s">
        <v>584</v>
      </c>
      <c r="D85" s="187" t="s">
        <v>613</v>
      </c>
      <c r="E85" s="283" t="s">
        <v>656</v>
      </c>
      <c r="F85" s="187" t="s">
        <v>594</v>
      </c>
      <c r="G85" s="249" t="s">
        <v>595</v>
      </c>
      <c r="H85" s="249" t="s">
        <v>467</v>
      </c>
      <c r="I85" s="250" t="s">
        <v>215</v>
      </c>
      <c r="J85" s="251" t="s">
        <v>269</v>
      </c>
      <c r="K85" s="249" t="s">
        <v>596</v>
      </c>
      <c r="L85" s="252">
        <v>300</v>
      </c>
      <c r="M85" s="187" t="s">
        <v>597</v>
      </c>
      <c r="N85" s="187" t="s">
        <v>583</v>
      </c>
      <c r="O85" s="187" t="s">
        <v>270</v>
      </c>
      <c r="P85" s="191">
        <v>1</v>
      </c>
      <c r="Q85" s="190">
        <v>13</v>
      </c>
      <c r="R85" s="254">
        <v>11</v>
      </c>
      <c r="S85" s="254">
        <v>22</v>
      </c>
      <c r="T85" s="254">
        <v>38</v>
      </c>
      <c r="U85" s="254">
        <v>34</v>
      </c>
      <c r="V85" s="254">
        <v>26</v>
      </c>
      <c r="W85" s="255">
        <v>41</v>
      </c>
      <c r="X85" s="255">
        <v>34</v>
      </c>
      <c r="Y85" s="254">
        <v>44</v>
      </c>
      <c r="Z85" s="254">
        <v>39</v>
      </c>
      <c r="AA85" s="254">
        <v>10</v>
      </c>
      <c r="AB85" s="254">
        <v>40</v>
      </c>
      <c r="AC85" s="212">
        <f>Q85+R85+S85+T85+U85+V85+W85+X85+Y85+Z85+AA85+AB85</f>
        <v>352</v>
      </c>
      <c r="AD85" s="258">
        <f t="shared" si="6"/>
        <v>117.33333333333333</v>
      </c>
    </row>
    <row r="90" spans="1:32">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row>
    <row r="91" spans="1:32">
      <c r="D91" s="287"/>
      <c r="E91" s="87"/>
      <c r="F91" s="8"/>
      <c r="G91" s="8"/>
      <c r="H91" s="8"/>
      <c r="I91" s="8"/>
      <c r="J91" s="8"/>
      <c r="K91" s="8"/>
      <c r="L91" s="334"/>
      <c r="M91" s="334"/>
      <c r="N91" s="334"/>
      <c r="O91" s="334"/>
      <c r="P91" s="334"/>
      <c r="Q91" s="334"/>
      <c r="R91" s="334"/>
      <c r="S91" s="334"/>
      <c r="T91" s="334"/>
      <c r="U91" s="8"/>
      <c r="V91" s="8"/>
      <c r="W91" s="8"/>
      <c r="X91" s="8"/>
      <c r="Y91" s="8"/>
      <c r="Z91" s="8"/>
      <c r="AA91" s="336"/>
      <c r="AB91" s="336"/>
      <c r="AC91" s="336"/>
      <c r="AD91" s="336"/>
      <c r="AE91" s="8"/>
      <c r="AF91" s="8"/>
    </row>
    <row r="92" spans="1:32" ht="16.5" customHeight="1">
      <c r="D92" s="288"/>
      <c r="E92" s="88"/>
      <c r="F92" s="8"/>
      <c r="G92" s="8"/>
      <c r="H92" s="8"/>
      <c r="I92" s="8"/>
      <c r="J92" s="8"/>
      <c r="K92" s="8"/>
      <c r="L92" s="335"/>
      <c r="M92" s="335"/>
      <c r="N92" s="335"/>
      <c r="O92" s="335"/>
      <c r="P92" s="335"/>
      <c r="Q92" s="335"/>
      <c r="R92" s="335"/>
      <c r="S92" s="335"/>
      <c r="T92" s="335"/>
      <c r="U92" s="8"/>
      <c r="V92" s="8"/>
      <c r="W92" s="8"/>
      <c r="X92" s="8"/>
      <c r="Y92" s="8"/>
      <c r="Z92" s="8"/>
      <c r="AA92" s="337"/>
      <c r="AB92" s="337"/>
      <c r="AC92" s="337"/>
      <c r="AD92" s="337"/>
      <c r="AE92" s="8"/>
      <c r="AF92" s="8"/>
    </row>
    <row r="93" spans="1:32">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row>
    <row r="94" spans="1:32">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row>
    <row r="95" spans="1:32">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row>
    <row r="96" spans="1:32">
      <c r="E96" s="87"/>
    </row>
    <row r="97" spans="4:5">
      <c r="E97" s="284"/>
    </row>
    <row r="98" spans="4:5">
      <c r="D98" s="8"/>
      <c r="E98" s="8"/>
    </row>
    <row r="99" spans="4:5">
      <c r="E99" s="285"/>
    </row>
    <row r="100" spans="4:5">
      <c r="E100" s="286"/>
    </row>
  </sheetData>
  <mergeCells count="16">
    <mergeCell ref="C2:AD2"/>
    <mergeCell ref="C3:AD3"/>
    <mergeCell ref="C4:AD4"/>
    <mergeCell ref="C36:F36"/>
    <mergeCell ref="I36:J36"/>
    <mergeCell ref="C6:D6"/>
    <mergeCell ref="C9:E9"/>
    <mergeCell ref="I9:Q9"/>
    <mergeCell ref="L91:T91"/>
    <mergeCell ref="L92:T92"/>
    <mergeCell ref="AA91:AD91"/>
    <mergeCell ref="AA92:AD92"/>
    <mergeCell ref="C41:D41"/>
    <mergeCell ref="C42:E42"/>
    <mergeCell ref="C44:E44"/>
    <mergeCell ref="I44:R44"/>
  </mergeCells>
  <pageMargins left="0.51181102362204722" right="0.31496062992125984" top="0.55118110236220474" bottom="0.55118110236220474" header="0.31496062992125984" footer="0.31496062992125984"/>
  <pageSetup scale="55"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Estado de situacion financiera</vt:lpstr>
      <vt:lpstr>Estado de actividades</vt:lpstr>
      <vt:lpstr>Origen y Aplicacón</vt:lpstr>
      <vt:lpstr>Clasificación COG</vt:lpstr>
      <vt:lpstr>Indicadores Resultados</vt:lpstr>
      <vt:lpstr>'Clasificación COG'!Área_de_impresión</vt:lpstr>
      <vt:lpstr>'Estado de actividades'!Área_de_impresión</vt:lpstr>
      <vt:lpstr>'Estado de situacion financiera'!Área_de_impresión</vt:lpstr>
      <vt:lpstr>'Indicadores Resultados'!Área_de_impresión</vt:lpstr>
      <vt:lpstr>'Origen y Aplicacón'!Área_de_impresión</vt:lpstr>
      <vt:lpstr>'Clasificación COG'!Títulos_a_imprimir</vt:lpstr>
      <vt:lpstr>'Indicadores Resultados'!Títulos_a_imprimir</vt:lpstr>
    </vt:vector>
  </TitlesOfParts>
  <Company>Secretaría de Finanzas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dc:creator>
  <cp:lastModifiedBy>Betsy Rivera</cp:lastModifiedBy>
  <cp:lastPrinted>2022-03-25T18:14:58Z</cp:lastPrinted>
  <dcterms:created xsi:type="dcterms:W3CDTF">2014-09-17T13:15:07Z</dcterms:created>
  <dcterms:modified xsi:type="dcterms:W3CDTF">2024-04-01T18:43:55Z</dcterms:modified>
</cp:coreProperties>
</file>